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0" yWindow="0" windowWidth="25600" windowHeight="14020" tabRatio="500"/>
  </bookViews>
  <sheets>
    <sheet name="Sheet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7" i="1" l="1"/>
  <c r="H97" i="1"/>
  <c r="L96" i="1"/>
  <c r="N96" i="1"/>
  <c r="I96" i="1"/>
  <c r="K96" i="1"/>
  <c r="H96" i="1"/>
  <c r="I95" i="1"/>
  <c r="H95" i="1"/>
  <c r="L94" i="1"/>
  <c r="N94" i="1"/>
  <c r="I94" i="1"/>
  <c r="K94" i="1"/>
  <c r="H94" i="1"/>
  <c r="I93" i="1"/>
  <c r="H93" i="1"/>
  <c r="L92" i="1"/>
  <c r="N92" i="1"/>
  <c r="I92" i="1"/>
  <c r="K92" i="1"/>
  <c r="H92" i="1"/>
  <c r="I91" i="1"/>
  <c r="H91" i="1"/>
  <c r="N90" i="1"/>
  <c r="I90" i="1"/>
  <c r="H90" i="1"/>
  <c r="I89" i="1"/>
  <c r="H89" i="1"/>
  <c r="L88" i="1"/>
  <c r="N88" i="1"/>
  <c r="I88" i="1"/>
  <c r="K88" i="1"/>
  <c r="H88" i="1"/>
  <c r="I87" i="1"/>
  <c r="H87" i="1"/>
  <c r="L86" i="1"/>
  <c r="N86" i="1"/>
  <c r="I86" i="1"/>
  <c r="K86" i="1"/>
  <c r="H86" i="1"/>
  <c r="I85" i="1"/>
  <c r="H85" i="1"/>
  <c r="L84" i="1"/>
  <c r="N84" i="1"/>
  <c r="I84" i="1"/>
  <c r="K84" i="1"/>
  <c r="H84" i="1"/>
  <c r="I83" i="1"/>
  <c r="H83" i="1"/>
  <c r="L82" i="1"/>
  <c r="N82" i="1"/>
  <c r="I82" i="1"/>
  <c r="K82" i="1"/>
  <c r="H82" i="1"/>
  <c r="I81" i="1"/>
  <c r="H81" i="1"/>
  <c r="L80" i="1"/>
  <c r="N80" i="1"/>
  <c r="I80" i="1"/>
  <c r="K80" i="1"/>
  <c r="H80" i="1"/>
  <c r="I79" i="1"/>
  <c r="H79" i="1"/>
  <c r="L78" i="1"/>
  <c r="N78" i="1"/>
  <c r="I78" i="1"/>
  <c r="K78" i="1"/>
  <c r="H78" i="1"/>
  <c r="I77" i="1"/>
  <c r="H77" i="1"/>
  <c r="L76" i="1"/>
  <c r="N76" i="1"/>
  <c r="I76" i="1"/>
  <c r="K76" i="1"/>
  <c r="H76" i="1"/>
  <c r="I75" i="1"/>
  <c r="H75" i="1"/>
  <c r="L74" i="1"/>
  <c r="N74" i="1"/>
  <c r="I74" i="1"/>
  <c r="K74" i="1"/>
  <c r="H74" i="1"/>
  <c r="I73" i="1"/>
  <c r="H73" i="1"/>
  <c r="L72" i="1"/>
  <c r="N72" i="1"/>
  <c r="I72" i="1"/>
  <c r="K72" i="1"/>
  <c r="H72" i="1"/>
  <c r="I71" i="1"/>
  <c r="H71" i="1"/>
  <c r="L70" i="1"/>
  <c r="N70" i="1"/>
  <c r="I70" i="1"/>
  <c r="K70" i="1"/>
  <c r="H70" i="1"/>
  <c r="I69" i="1"/>
  <c r="H69" i="1"/>
  <c r="L68" i="1"/>
  <c r="N68" i="1"/>
  <c r="I68" i="1"/>
  <c r="K68" i="1"/>
  <c r="H68" i="1"/>
  <c r="I67" i="1"/>
  <c r="H67" i="1"/>
  <c r="L66" i="1"/>
  <c r="N66" i="1"/>
  <c r="I66" i="1"/>
  <c r="K66" i="1"/>
  <c r="H66" i="1"/>
  <c r="I65" i="1"/>
  <c r="H65" i="1"/>
  <c r="L64" i="1"/>
  <c r="N64" i="1"/>
  <c r="I64" i="1"/>
  <c r="K64" i="1"/>
  <c r="H64" i="1"/>
  <c r="I63" i="1"/>
  <c r="H63" i="1"/>
  <c r="L62" i="1"/>
  <c r="N62" i="1"/>
  <c r="I62" i="1"/>
  <c r="K62" i="1"/>
  <c r="H62" i="1"/>
  <c r="I61" i="1"/>
  <c r="H61" i="1"/>
  <c r="L60" i="1"/>
  <c r="N60" i="1"/>
  <c r="I60" i="1"/>
  <c r="K60" i="1"/>
  <c r="H60" i="1"/>
  <c r="I59" i="1"/>
  <c r="H59" i="1"/>
  <c r="L58" i="1"/>
  <c r="N58" i="1"/>
  <c r="I58" i="1"/>
  <c r="K58" i="1"/>
  <c r="H58" i="1"/>
  <c r="I57" i="1"/>
  <c r="H57" i="1"/>
  <c r="L56" i="1"/>
  <c r="N56" i="1"/>
  <c r="I56" i="1"/>
  <c r="K56" i="1"/>
  <c r="H56" i="1"/>
  <c r="I55" i="1"/>
  <c r="H55" i="1"/>
  <c r="L54" i="1"/>
  <c r="N54" i="1"/>
  <c r="I54" i="1"/>
  <c r="K54" i="1"/>
  <c r="H54" i="1"/>
  <c r="I53" i="1"/>
  <c r="H53" i="1"/>
  <c r="L52" i="1"/>
  <c r="N52" i="1"/>
  <c r="I52" i="1"/>
  <c r="K52" i="1"/>
  <c r="H52" i="1"/>
  <c r="I51" i="1"/>
  <c r="H51" i="1"/>
  <c r="L50" i="1"/>
  <c r="N50" i="1"/>
  <c r="I50" i="1"/>
  <c r="K50" i="1"/>
  <c r="H50" i="1"/>
  <c r="I49" i="1"/>
  <c r="H49" i="1"/>
  <c r="L48" i="1"/>
  <c r="N48" i="1"/>
  <c r="I48" i="1"/>
  <c r="K48" i="1"/>
  <c r="H48" i="1"/>
  <c r="I47" i="1"/>
  <c r="H47" i="1"/>
  <c r="L46" i="1"/>
  <c r="N46" i="1"/>
  <c r="I46" i="1"/>
  <c r="K46" i="1"/>
  <c r="H46" i="1"/>
  <c r="I45" i="1"/>
  <c r="H45" i="1"/>
  <c r="L44" i="1"/>
  <c r="N44" i="1"/>
  <c r="I44" i="1"/>
  <c r="K44" i="1"/>
  <c r="H44" i="1"/>
  <c r="I43" i="1"/>
  <c r="H43" i="1"/>
  <c r="L42" i="1"/>
  <c r="N42" i="1"/>
  <c r="I42" i="1"/>
  <c r="K42" i="1"/>
  <c r="H42" i="1"/>
  <c r="I41" i="1"/>
  <c r="H41" i="1"/>
  <c r="L40" i="1"/>
  <c r="N40" i="1"/>
  <c r="I40" i="1"/>
  <c r="K40" i="1"/>
  <c r="H40" i="1"/>
  <c r="I39" i="1"/>
  <c r="H39" i="1"/>
  <c r="L38" i="1"/>
  <c r="N38" i="1"/>
  <c r="I38" i="1"/>
  <c r="K38" i="1"/>
  <c r="H38" i="1"/>
  <c r="I37" i="1"/>
  <c r="H37" i="1"/>
  <c r="L36" i="1"/>
  <c r="N36" i="1"/>
  <c r="I36" i="1"/>
  <c r="K36" i="1"/>
  <c r="H36" i="1"/>
  <c r="I35" i="1"/>
  <c r="H35" i="1"/>
  <c r="L34" i="1"/>
  <c r="N34" i="1"/>
  <c r="I34" i="1"/>
  <c r="K34" i="1"/>
  <c r="H34" i="1"/>
  <c r="I33" i="1"/>
  <c r="H33" i="1"/>
  <c r="L32" i="1"/>
  <c r="N32" i="1"/>
  <c r="I32" i="1"/>
  <c r="K32" i="1"/>
  <c r="H32" i="1"/>
  <c r="I31" i="1"/>
  <c r="H31" i="1"/>
  <c r="L30" i="1"/>
  <c r="N30" i="1"/>
  <c r="I30" i="1"/>
  <c r="K30" i="1"/>
  <c r="H30" i="1"/>
  <c r="I29" i="1"/>
  <c r="H29" i="1"/>
  <c r="L28" i="1"/>
  <c r="N28" i="1"/>
  <c r="I28" i="1"/>
  <c r="K28" i="1"/>
  <c r="H28" i="1"/>
  <c r="I27" i="1"/>
  <c r="H27" i="1"/>
  <c r="L26" i="1"/>
  <c r="N26" i="1"/>
  <c r="I26" i="1"/>
  <c r="K26" i="1"/>
  <c r="H26" i="1"/>
  <c r="I25" i="1"/>
  <c r="H25" i="1"/>
  <c r="L24" i="1"/>
  <c r="N24" i="1"/>
  <c r="I24" i="1"/>
  <c r="K24" i="1"/>
  <c r="H24" i="1"/>
  <c r="I23" i="1"/>
  <c r="H23" i="1"/>
  <c r="L22" i="1"/>
  <c r="N22" i="1"/>
  <c r="I22" i="1"/>
  <c r="K22" i="1"/>
  <c r="H22" i="1"/>
  <c r="I21" i="1"/>
  <c r="H21" i="1"/>
  <c r="L20" i="1"/>
  <c r="N20" i="1"/>
  <c r="I20" i="1"/>
  <c r="K20" i="1"/>
  <c r="H20" i="1"/>
  <c r="I19" i="1"/>
  <c r="H19" i="1"/>
  <c r="R18" i="1"/>
  <c r="S18" i="1"/>
  <c r="T18" i="1"/>
  <c r="U18" i="1"/>
  <c r="V18" i="1"/>
  <c r="W18" i="1"/>
  <c r="L18" i="1"/>
  <c r="N18" i="1"/>
  <c r="I18" i="1"/>
  <c r="K18" i="1"/>
  <c r="H18" i="1"/>
  <c r="R17" i="1"/>
  <c r="S17" i="1"/>
  <c r="T17" i="1"/>
  <c r="U17" i="1"/>
  <c r="V17" i="1"/>
  <c r="W17" i="1"/>
  <c r="I17" i="1"/>
  <c r="H17" i="1"/>
  <c r="R16" i="1"/>
  <c r="S16" i="1"/>
  <c r="T16" i="1"/>
  <c r="U16" i="1"/>
  <c r="V16" i="1"/>
  <c r="W16" i="1"/>
  <c r="L16" i="1"/>
  <c r="N16" i="1"/>
  <c r="I16" i="1"/>
  <c r="K16" i="1"/>
  <c r="H16" i="1"/>
  <c r="R15" i="1"/>
  <c r="S15" i="1"/>
  <c r="T15" i="1"/>
  <c r="U15" i="1"/>
  <c r="V15" i="1"/>
  <c r="W15" i="1"/>
  <c r="I15" i="1"/>
  <c r="H15" i="1"/>
  <c r="R14" i="1"/>
  <c r="S14" i="1"/>
  <c r="T14" i="1"/>
  <c r="U14" i="1"/>
  <c r="V14" i="1"/>
  <c r="W14" i="1"/>
  <c r="L14" i="1"/>
  <c r="N14" i="1"/>
  <c r="I14" i="1"/>
  <c r="K14" i="1"/>
  <c r="H14" i="1"/>
  <c r="I13" i="1"/>
  <c r="H13" i="1"/>
  <c r="R12" i="1"/>
  <c r="S12" i="1"/>
  <c r="T12" i="1"/>
  <c r="U12" i="1"/>
  <c r="L12" i="1"/>
  <c r="N12" i="1"/>
  <c r="I12" i="1"/>
  <c r="K12" i="1"/>
  <c r="H12" i="1"/>
  <c r="R11" i="1"/>
  <c r="S11" i="1"/>
  <c r="T11" i="1"/>
  <c r="U11" i="1"/>
  <c r="I11" i="1"/>
  <c r="H11" i="1"/>
  <c r="R10" i="1"/>
  <c r="S10" i="1"/>
  <c r="T10" i="1"/>
  <c r="U10" i="1"/>
  <c r="L10" i="1"/>
  <c r="N10" i="1"/>
  <c r="I10" i="1"/>
  <c r="K10" i="1"/>
  <c r="H10" i="1"/>
  <c r="R9" i="1"/>
  <c r="S9" i="1"/>
  <c r="T9" i="1"/>
  <c r="U9" i="1"/>
  <c r="I9" i="1"/>
  <c r="H9" i="1"/>
  <c r="R8" i="1"/>
  <c r="S8" i="1"/>
  <c r="T8" i="1"/>
  <c r="U8" i="1"/>
  <c r="L8" i="1"/>
  <c r="N8" i="1"/>
  <c r="I8" i="1"/>
  <c r="K8" i="1"/>
  <c r="H8" i="1"/>
  <c r="I7" i="1"/>
  <c r="H7" i="1"/>
  <c r="R6" i="1"/>
  <c r="S6" i="1"/>
  <c r="T6" i="1"/>
  <c r="U6" i="1"/>
  <c r="V6" i="1"/>
  <c r="W6" i="1"/>
  <c r="L6" i="1"/>
  <c r="N6" i="1"/>
  <c r="I6" i="1"/>
  <c r="K6" i="1"/>
  <c r="H6" i="1"/>
  <c r="R5" i="1"/>
  <c r="S5" i="1"/>
  <c r="T5" i="1"/>
  <c r="U5" i="1"/>
  <c r="V5" i="1"/>
  <c r="W5" i="1"/>
  <c r="I5" i="1"/>
  <c r="H5" i="1"/>
  <c r="R4" i="1"/>
  <c r="S4" i="1"/>
  <c r="T4" i="1"/>
  <c r="U4" i="1"/>
  <c r="V4" i="1"/>
  <c r="W4" i="1"/>
  <c r="N4" i="1"/>
  <c r="I4" i="1"/>
  <c r="H4" i="1"/>
  <c r="R3" i="1"/>
  <c r="S3" i="1"/>
  <c r="T3" i="1"/>
  <c r="U3" i="1"/>
  <c r="V3" i="1"/>
  <c r="W3" i="1"/>
  <c r="I3" i="1"/>
  <c r="H3" i="1"/>
  <c r="I2" i="1"/>
  <c r="K2" i="1"/>
  <c r="R2" i="1"/>
  <c r="L2" i="1"/>
  <c r="S2" i="1"/>
  <c r="T2" i="1"/>
  <c r="U2" i="1"/>
  <c r="V2" i="1"/>
  <c r="W2" i="1"/>
  <c r="N2" i="1"/>
  <c r="H2" i="1"/>
</calcChain>
</file>

<file path=xl/sharedStrings.xml><?xml version="1.0" encoding="utf-8"?>
<sst xmlns="http://schemas.openxmlformats.org/spreadsheetml/2006/main" count="116" uniqueCount="36">
  <si>
    <t>Jar</t>
  </si>
  <si>
    <t>Treatment</t>
  </si>
  <si>
    <t>Date</t>
  </si>
  <si>
    <t>Days Post Fertilization</t>
  </si>
  <si>
    <t>Days Post Treatment</t>
  </si>
  <si>
    <t>Dead</t>
  </si>
  <si>
    <t>Live on Bottom</t>
  </si>
  <si>
    <t>Swimming</t>
  </si>
  <si>
    <t>Total Living</t>
  </si>
  <si>
    <t>Total</t>
  </si>
  <si>
    <t>Average Living</t>
  </si>
  <si>
    <t>Average total</t>
  </si>
  <si>
    <t>sample vol. ul</t>
  </si>
  <si>
    <t>Total Larvae/Jar</t>
  </si>
  <si>
    <t>Avg Living</t>
  </si>
  <si>
    <t>Avg total</t>
  </si>
  <si>
    <t>% living</t>
  </si>
  <si>
    <t>Stdev</t>
  </si>
  <si>
    <t>4c1</t>
  </si>
  <si>
    <t>4c2</t>
  </si>
  <si>
    <t>4c3</t>
  </si>
  <si>
    <t>4c4</t>
  </si>
  <si>
    <t>4c5</t>
  </si>
  <si>
    <t>4c6</t>
  </si>
  <si>
    <t>3c1</t>
  </si>
  <si>
    <t>3c2</t>
  </si>
  <si>
    <t>3c3</t>
  </si>
  <si>
    <t>3c4</t>
  </si>
  <si>
    <t>3c5</t>
  </si>
  <si>
    <t>3c6</t>
  </si>
  <si>
    <t>1c1</t>
  </si>
  <si>
    <t>1c2</t>
  </si>
  <si>
    <t>1c3</t>
  </si>
  <si>
    <t>1c4</t>
  </si>
  <si>
    <t>1c5</t>
  </si>
  <si>
    <t>1c6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</si>
</sst>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2" fontId="0" fillId="0" borderId="0" xfId="0" applyNumberFormat="1" applyFill="1"/>
    <xf numFmtId="14" fontId="0" fillId="0" borderId="0" xfId="0" applyNumberFormat="1" applyFill="1"/>
    <xf numFmtId="10" fontId="0" fillId="0" borderId="0" xfId="0" applyNumberFormat="1" applyFill="1"/>
    <xf numFmtId="1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[1]Sheet1!$P$2</c:f>
              <c:strCache>
                <c:ptCount val="1"/>
                <c:pt idx="0">
                  <c:v>400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diamond"/>
            <c:size val="12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Sheet1!$W$2:$W$6</c:f>
                <c:numCache>
                  <c:formatCode>General</c:formatCode>
                  <c:ptCount val="5"/>
                  <c:pt idx="0">
                    <c:v>0.0371134809512603</c:v>
                  </c:pt>
                  <c:pt idx="1">
                    <c:v>0.067442388780756</c:v>
                  </c:pt>
                  <c:pt idx="2">
                    <c:v>0.0899041707643306</c:v>
                  </c:pt>
                  <c:pt idx="3">
                    <c:v>0.134162996694699</c:v>
                  </c:pt>
                  <c:pt idx="4">
                    <c:v>0.0821917808219178</c:v>
                  </c:pt>
                </c:numCache>
              </c:numRef>
            </c:plus>
            <c:minus>
              <c:numRef>
                <c:f>Sheet1!$W$2:$W$6</c:f>
                <c:numCache>
                  <c:formatCode>General</c:formatCode>
                  <c:ptCount val="5"/>
                  <c:pt idx="0">
                    <c:v>0.0371134809512603</c:v>
                  </c:pt>
                  <c:pt idx="1">
                    <c:v>0.067442388780756</c:v>
                  </c:pt>
                  <c:pt idx="2">
                    <c:v>0.0899041707643306</c:v>
                  </c:pt>
                  <c:pt idx="3">
                    <c:v>0.134162996694699</c:v>
                  </c:pt>
                  <c:pt idx="4">
                    <c:v>0.0821917808219178</c:v>
                  </c:pt>
                </c:numCache>
              </c:numRef>
            </c:minus>
          </c:errBars>
          <c:cat>
            <c:numRef>
              <c:f>[1]Sheet1!$AG$4:$AG$8</c:f>
              <c:numCache>
                <c:formatCode>General</c:formatCode>
                <c:ptCount val="5"/>
                <c:pt idx="0">
                  <c:v>1.0</c:v>
                </c:pt>
                <c:pt idx="1">
                  <c:v>4.0</c:v>
                </c:pt>
                <c:pt idx="2">
                  <c:v>7.0</c:v>
                </c:pt>
                <c:pt idx="3">
                  <c:v>11.0</c:v>
                </c:pt>
                <c:pt idx="4">
                  <c:v>14.0</c:v>
                </c:pt>
              </c:numCache>
            </c:numRef>
          </c:cat>
          <c:val>
            <c:numRef>
              <c:f>Sheet1!$T$2:$T$6</c:f>
              <c:numCache>
                <c:formatCode>0.00%</c:formatCode>
                <c:ptCount val="5"/>
                <c:pt idx="0">
                  <c:v>0.981818181818182</c:v>
                </c:pt>
                <c:pt idx="1">
                  <c:v>0.949458483754513</c:v>
                </c:pt>
                <c:pt idx="2">
                  <c:v>0.713592233009709</c:v>
                </c:pt>
                <c:pt idx="3">
                  <c:v>0.44578313253012</c:v>
                </c:pt>
                <c:pt idx="4">
                  <c:v>0.246575342465753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[1]Sheet1!$P$14</c:f>
              <c:strCache>
                <c:ptCount val="1"/>
                <c:pt idx="0">
                  <c:v>1000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1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Sheet1!$W$14:$W$18</c:f>
                <c:numCache>
                  <c:formatCode>General</c:formatCode>
                  <c:ptCount val="5"/>
                  <c:pt idx="0">
                    <c:v>0.218326106404427</c:v>
                  </c:pt>
                  <c:pt idx="1">
                    <c:v>0.0841002064894378</c:v>
                  </c:pt>
                  <c:pt idx="2">
                    <c:v>0.0276536554907145</c:v>
                  </c:pt>
                  <c:pt idx="3">
                    <c:v>0.12407207617274</c:v>
                  </c:pt>
                  <c:pt idx="4">
                    <c:v>0.102010010180567</c:v>
                  </c:pt>
                </c:numCache>
              </c:numRef>
            </c:plus>
            <c:minus>
              <c:numRef>
                <c:f>Sheet1!$W$14:$W$18</c:f>
                <c:numCache>
                  <c:formatCode>General</c:formatCode>
                  <c:ptCount val="5"/>
                  <c:pt idx="0">
                    <c:v>0.218326106404427</c:v>
                  </c:pt>
                  <c:pt idx="1">
                    <c:v>0.0841002064894378</c:v>
                  </c:pt>
                  <c:pt idx="2">
                    <c:v>0.0276536554907145</c:v>
                  </c:pt>
                  <c:pt idx="3">
                    <c:v>0.12407207617274</c:v>
                  </c:pt>
                  <c:pt idx="4">
                    <c:v>0.102010010180567</c:v>
                  </c:pt>
                </c:numCache>
              </c:numRef>
            </c:minus>
          </c:errBars>
          <c:cat>
            <c:numRef>
              <c:f>[1]Sheet1!$AG$4:$AG$8</c:f>
              <c:numCache>
                <c:formatCode>General</c:formatCode>
                <c:ptCount val="5"/>
                <c:pt idx="0">
                  <c:v>1.0</c:v>
                </c:pt>
                <c:pt idx="1">
                  <c:v>4.0</c:v>
                </c:pt>
                <c:pt idx="2">
                  <c:v>7.0</c:v>
                </c:pt>
                <c:pt idx="3">
                  <c:v>11.0</c:v>
                </c:pt>
                <c:pt idx="4">
                  <c:v>14.0</c:v>
                </c:pt>
              </c:numCache>
            </c:numRef>
          </c:cat>
          <c:val>
            <c:numRef>
              <c:f>[1]Sheet1!$T$14:$T$18</c:f>
              <c:numCache>
                <c:formatCode>0.00%</c:formatCode>
                <c:ptCount val="5"/>
                <c:pt idx="0">
                  <c:v>0.988095238095238</c:v>
                </c:pt>
                <c:pt idx="1">
                  <c:v>0.921641791044776</c:v>
                </c:pt>
                <c:pt idx="2">
                  <c:v>0.863760217983651</c:v>
                </c:pt>
                <c:pt idx="3">
                  <c:v>0.582822085889571</c:v>
                </c:pt>
                <c:pt idx="4">
                  <c:v>0.323529411764706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077144"/>
        <c:axId val="449080280"/>
      </c:lineChart>
      <c:catAx>
        <c:axId val="44907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49080280"/>
        <c:crosses val="autoZero"/>
        <c:auto val="1"/>
        <c:lblAlgn val="ctr"/>
        <c:lblOffset val="100"/>
        <c:noMultiLvlLbl val="1"/>
      </c:catAx>
      <c:valAx>
        <c:axId val="449080280"/>
        <c:scaling>
          <c:orientation val="minMax"/>
          <c:min val="0.0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49077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368300</xdr:colOff>
      <xdr:row>2</xdr:row>
      <xdr:rowOff>152400</xdr:rowOff>
    </xdr:from>
    <xdr:to>
      <xdr:col>28</xdr:col>
      <xdr:colOff>812800</xdr:colOff>
      <xdr:row>17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etzge1/Documents/SAFS/Clam%20OA%20Trial1/Size%20and%20Mortality/Clam%20OA%20Trial1%20Mortality%20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Percent Survival"/>
    </sheetNames>
    <sheetDataSet>
      <sheetData sheetId="0">
        <row r="2">
          <cell r="P2">
            <v>400</v>
          </cell>
          <cell r="T2">
            <v>0.98181818181818181</v>
          </cell>
          <cell r="W2">
            <v>3.7113480951260276E-2</v>
          </cell>
        </row>
        <row r="3">
          <cell r="T3">
            <v>0.94945848375451269</v>
          </cell>
          <cell r="W3">
            <v>6.744238878075598E-2</v>
          </cell>
        </row>
        <row r="4">
          <cell r="T4">
            <v>0.75263157894736832</v>
          </cell>
          <cell r="W4">
            <v>1.392500690033995E-2</v>
          </cell>
          <cell r="AG4">
            <v>1</v>
          </cell>
        </row>
        <row r="5">
          <cell r="T5">
            <v>0.44578313253012047</v>
          </cell>
          <cell r="W5">
            <v>0.13416299669469936</v>
          </cell>
          <cell r="AG5">
            <v>4</v>
          </cell>
        </row>
        <row r="6">
          <cell r="T6">
            <v>0.24657534246575344</v>
          </cell>
          <cell r="W6">
            <v>8.2191780821917818E-2</v>
          </cell>
          <cell r="AG6">
            <v>7</v>
          </cell>
        </row>
        <row r="7">
          <cell r="AG7">
            <v>11</v>
          </cell>
        </row>
        <row r="8">
          <cell r="AG8">
            <v>14</v>
          </cell>
        </row>
        <row r="14">
          <cell r="P14">
            <v>1000</v>
          </cell>
          <cell r="T14">
            <v>0.98809523809523814</v>
          </cell>
          <cell r="W14">
            <v>0.21832610640442732</v>
          </cell>
        </row>
        <row r="15">
          <cell r="T15">
            <v>0.92164179104477606</v>
          </cell>
          <cell r="W15">
            <v>8.4100206489437807E-2</v>
          </cell>
        </row>
        <row r="16">
          <cell r="T16">
            <v>0.86376021798365132</v>
          </cell>
          <cell r="W16">
            <v>2.7653655490714499E-2</v>
          </cell>
        </row>
        <row r="17">
          <cell r="T17">
            <v>0.58282208588957052</v>
          </cell>
          <cell r="W17">
            <v>0.12407207617274026</v>
          </cell>
        </row>
        <row r="18">
          <cell r="T18">
            <v>0.3235294117647059</v>
          </cell>
          <cell r="W18">
            <v>0.10201001018056685</v>
          </cell>
        </row>
        <row r="23">
          <cell r="S23" t="str">
            <v>1C1</v>
          </cell>
          <cell r="T23" t="str">
            <v>1C2</v>
          </cell>
          <cell r="U23" t="str">
            <v>1C3</v>
          </cell>
          <cell r="V23" t="str">
            <v>1C4</v>
          </cell>
          <cell r="W23" t="str">
            <v>1C5</v>
          </cell>
          <cell r="X23" t="str">
            <v>1C6</v>
          </cell>
        </row>
        <row r="24">
          <cell r="R24">
            <v>40753</v>
          </cell>
          <cell r="S24">
            <v>38000</v>
          </cell>
          <cell r="T24">
            <v>17100</v>
          </cell>
          <cell r="U24">
            <v>35700</v>
          </cell>
        </row>
        <row r="25">
          <cell r="R25">
            <v>40757</v>
          </cell>
          <cell r="V25">
            <v>27900</v>
          </cell>
          <cell r="W25">
            <v>30600</v>
          </cell>
          <cell r="X25">
            <v>21900</v>
          </cell>
        </row>
        <row r="26">
          <cell r="R26">
            <v>40760</v>
          </cell>
          <cell r="T26">
            <v>31750.000000000004</v>
          </cell>
          <cell r="U26">
            <v>26750</v>
          </cell>
          <cell r="V26">
            <v>33250</v>
          </cell>
        </row>
        <row r="27">
          <cell r="R27">
            <v>40764</v>
          </cell>
          <cell r="S27">
            <v>10312.5</v>
          </cell>
          <cell r="W27">
            <v>7874.9999999999991</v>
          </cell>
          <cell r="X27">
            <v>12375.000000000002</v>
          </cell>
        </row>
        <row r="28">
          <cell r="R28">
            <v>40767</v>
          </cell>
          <cell r="S28">
            <v>13950</v>
          </cell>
          <cell r="T28">
            <v>13275</v>
          </cell>
          <cell r="W28">
            <v>9225</v>
          </cell>
          <cell r="X28">
            <v>2812</v>
          </cell>
        </row>
        <row r="30">
          <cell r="S30" t="str">
            <v>3C1</v>
          </cell>
          <cell r="T30" t="str">
            <v>3C2</v>
          </cell>
          <cell r="U30" t="str">
            <v>3C3</v>
          </cell>
          <cell r="V30" t="str">
            <v>3C4</v>
          </cell>
          <cell r="W30" t="str">
            <v>3C5</v>
          </cell>
          <cell r="X30" t="str">
            <v>3C6</v>
          </cell>
        </row>
        <row r="31">
          <cell r="R31">
            <v>40753</v>
          </cell>
          <cell r="S31">
            <v>45900</v>
          </cell>
          <cell r="T31">
            <v>42000</v>
          </cell>
          <cell r="U31">
            <v>52800</v>
          </cell>
        </row>
        <row r="32">
          <cell r="R32">
            <v>40757</v>
          </cell>
          <cell r="V32">
            <v>21600</v>
          </cell>
          <cell r="W32">
            <v>17100</v>
          </cell>
          <cell r="X32">
            <v>28200</v>
          </cell>
        </row>
        <row r="33">
          <cell r="R33">
            <v>40760</v>
          </cell>
          <cell r="S33">
            <v>32750</v>
          </cell>
          <cell r="T33">
            <v>15749.999999999998</v>
          </cell>
          <cell r="U33">
            <v>44500</v>
          </cell>
        </row>
        <row r="34">
          <cell r="R34">
            <v>40764</v>
          </cell>
          <cell r="V34">
            <v>15000</v>
          </cell>
          <cell r="W34">
            <v>9562.5</v>
          </cell>
          <cell r="X34">
            <v>21000</v>
          </cell>
        </row>
        <row r="35">
          <cell r="R35">
            <v>40767</v>
          </cell>
          <cell r="T35">
            <v>4612.5</v>
          </cell>
          <cell r="V35">
            <v>8437.5</v>
          </cell>
          <cell r="W35">
            <v>3825.0000000000005</v>
          </cell>
          <cell r="X35">
            <v>9000</v>
          </cell>
        </row>
        <row r="37">
          <cell r="S37" t="str">
            <v>4C1</v>
          </cell>
          <cell r="T37" t="str">
            <v>4C2</v>
          </cell>
          <cell r="U37" t="str">
            <v>4C3</v>
          </cell>
          <cell r="V37" t="str">
            <v>4C4</v>
          </cell>
          <cell r="W37" t="str">
            <v>4C5</v>
          </cell>
          <cell r="X37" t="str">
            <v>4C6</v>
          </cell>
        </row>
        <row r="38">
          <cell r="R38">
            <v>40753</v>
          </cell>
          <cell r="S38">
            <v>33900</v>
          </cell>
          <cell r="T38">
            <v>3300</v>
          </cell>
          <cell r="U38">
            <v>32100.000000000004</v>
          </cell>
        </row>
        <row r="39">
          <cell r="R39">
            <v>40757</v>
          </cell>
          <cell r="V39">
            <v>31499.999999999996</v>
          </cell>
          <cell r="W39">
            <v>25800</v>
          </cell>
          <cell r="X39">
            <v>25800</v>
          </cell>
        </row>
        <row r="40">
          <cell r="R40">
            <v>40760</v>
          </cell>
          <cell r="S40">
            <v>15749.999999999998</v>
          </cell>
          <cell r="T40">
            <v>2250</v>
          </cell>
        </row>
        <row r="41">
          <cell r="R41">
            <v>40764</v>
          </cell>
          <cell r="V41">
            <v>3187.5</v>
          </cell>
          <cell r="W41">
            <v>6187.5000000000009</v>
          </cell>
          <cell r="X41">
            <v>6187.5000000000009</v>
          </cell>
        </row>
        <row r="42">
          <cell r="R42">
            <v>40767</v>
          </cell>
          <cell r="T42">
            <v>1237.5</v>
          </cell>
          <cell r="V42">
            <v>1687.5</v>
          </cell>
          <cell r="W42">
            <v>3712.5</v>
          </cell>
          <cell r="X42">
            <v>2812.5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tabSelected="1" topLeftCell="V1" workbookViewId="0">
      <selection activeCell="AG4" sqref="AG4:AG8"/>
    </sheetView>
  </sheetViews>
  <sheetFormatPr baseColWidth="10" defaultRowHeight="15" x14ac:dyDescent="0"/>
  <cols>
    <col min="1" max="10" width="10.83203125" style="1"/>
    <col min="11" max="11" width="13.83203125" style="1" customWidth="1"/>
    <col min="12" max="12" width="15" style="2" customWidth="1"/>
    <col min="13" max="16384" width="10.83203125" style="1"/>
  </cols>
  <sheetData>
    <row r="1" spans="1:2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P1" s="1" t="s">
        <v>1</v>
      </c>
      <c r="Q1" s="1" t="s">
        <v>2</v>
      </c>
      <c r="R1" s="1" t="s">
        <v>14</v>
      </c>
      <c r="S1" s="1" t="s">
        <v>15</v>
      </c>
      <c r="T1" s="1" t="s">
        <v>16</v>
      </c>
      <c r="U1" s="1" t="s">
        <v>17</v>
      </c>
    </row>
    <row r="2" spans="1:29">
      <c r="A2" s="1" t="s">
        <v>18</v>
      </c>
      <c r="B2" s="1">
        <v>400</v>
      </c>
      <c r="C2" s="3">
        <v>40753</v>
      </c>
      <c r="D2" s="1">
        <v>8</v>
      </c>
      <c r="E2" s="1">
        <v>2</v>
      </c>
      <c r="F2" s="1">
        <v>0</v>
      </c>
      <c r="G2" s="1">
        <v>6</v>
      </c>
      <c r="H2" s="1">
        <f t="shared" ref="H2:H33" si="0">J2-SUM(F2:G2)</f>
        <v>49</v>
      </c>
      <c r="I2" s="1">
        <f t="shared" ref="I2:I65" si="1">J2-F2</f>
        <v>55</v>
      </c>
      <c r="J2" s="1">
        <v>55</v>
      </c>
      <c r="K2" s="1">
        <f>AVERAGE(I2:I3)</f>
        <v>56.5</v>
      </c>
      <c r="L2" s="2">
        <f>AVERAGE(J2:J3)</f>
        <v>56.5</v>
      </c>
      <c r="M2" s="1">
        <v>75</v>
      </c>
      <c r="N2" s="1">
        <f>L2/M2*45000</f>
        <v>33900</v>
      </c>
      <c r="P2" s="1">
        <v>400</v>
      </c>
      <c r="Q2" s="3">
        <v>40753</v>
      </c>
      <c r="R2" s="1">
        <f>AVERAGE(K2,K6)</f>
        <v>54</v>
      </c>
      <c r="S2" s="2">
        <f>AVERAGE(L2,L6)</f>
        <v>55</v>
      </c>
      <c r="T2" s="4">
        <f>R2/S2</f>
        <v>0.98181818181818181</v>
      </c>
      <c r="U2" s="1">
        <f>STDEV(K2,K6)</f>
        <v>3.5355339059327378</v>
      </c>
      <c r="V2" s="1">
        <f>U2/SQRT(3)</f>
        <v>2.0412414523193152</v>
      </c>
      <c r="W2" s="1">
        <f>V2/S2</f>
        <v>3.7113480951260276E-2</v>
      </c>
      <c r="Y2" s="4"/>
      <c r="AB2" s="4"/>
      <c r="AC2" s="4"/>
    </row>
    <row r="3" spans="1:29">
      <c r="A3" s="1" t="s">
        <v>18</v>
      </c>
      <c r="B3" s="1">
        <v>400</v>
      </c>
      <c r="C3" s="3">
        <v>40753</v>
      </c>
      <c r="D3" s="1">
        <v>8</v>
      </c>
      <c r="E3" s="1">
        <v>2</v>
      </c>
      <c r="F3" s="1">
        <v>0</v>
      </c>
      <c r="G3" s="1">
        <v>5</v>
      </c>
      <c r="H3" s="1">
        <f t="shared" si="0"/>
        <v>53</v>
      </c>
      <c r="I3" s="1">
        <f t="shared" si="1"/>
        <v>58</v>
      </c>
      <c r="J3" s="1">
        <v>58</v>
      </c>
      <c r="M3" s="1">
        <v>75</v>
      </c>
      <c r="P3" s="1">
        <v>400</v>
      </c>
      <c r="Q3" s="3">
        <v>40757</v>
      </c>
      <c r="R3" s="1">
        <f>AVERAGE(K8,K10,K12)</f>
        <v>43.833333333333336</v>
      </c>
      <c r="S3" s="2">
        <f>AVERAGE(L8,L10,L12)</f>
        <v>46.166666666666664</v>
      </c>
      <c r="T3" s="4">
        <f t="shared" ref="T3:T6" si="2">R3/S3</f>
        <v>0.94945848375451269</v>
      </c>
      <c r="U3" s="1">
        <f>STDEV(K8,K10,K12)</f>
        <v>5.3928965624544789</v>
      </c>
      <c r="V3" s="1">
        <f t="shared" ref="V3:V6" si="3">U3/SQRT(3)</f>
        <v>3.1135902820449011</v>
      </c>
      <c r="W3" s="1">
        <f t="shared" ref="W3:W18" si="4">V3/S3</f>
        <v>6.744238878075598E-2</v>
      </c>
      <c r="Y3" s="4"/>
      <c r="AB3" s="4"/>
    </row>
    <row r="4" spans="1:29">
      <c r="A4" s="1" t="s">
        <v>19</v>
      </c>
      <c r="B4" s="1">
        <v>400</v>
      </c>
      <c r="C4" s="3">
        <v>40753</v>
      </c>
      <c r="D4" s="1">
        <v>8</v>
      </c>
      <c r="E4" s="1">
        <v>2</v>
      </c>
      <c r="F4" s="1">
        <v>3</v>
      </c>
      <c r="G4" s="1">
        <v>1</v>
      </c>
      <c r="H4" s="1">
        <f t="shared" si="0"/>
        <v>1</v>
      </c>
      <c r="I4" s="1">
        <f t="shared" si="1"/>
        <v>2</v>
      </c>
      <c r="J4" s="1">
        <v>5</v>
      </c>
      <c r="M4" s="1">
        <v>75</v>
      </c>
      <c r="N4" s="1">
        <f t="shared" ref="N4:N66" si="5">L4/M4*45000</f>
        <v>0</v>
      </c>
      <c r="P4" s="1">
        <v>400</v>
      </c>
      <c r="Q4" s="3">
        <v>40760</v>
      </c>
      <c r="R4" s="1">
        <f>AVERAGE(K14:K18)</f>
        <v>24.5</v>
      </c>
      <c r="S4" s="2">
        <f>AVERAGE(L14:L18)</f>
        <v>34.333333333333336</v>
      </c>
      <c r="T4" s="4">
        <f t="shared" si="2"/>
        <v>0.71359223300970864</v>
      </c>
      <c r="U4" s="1">
        <f>STDEV(L14,L16,L18)</f>
        <v>5.3463383107818059</v>
      </c>
      <c r="V4" s="1">
        <f t="shared" si="3"/>
        <v>3.0867098629086849</v>
      </c>
      <c r="W4" s="1">
        <f t="shared" si="4"/>
        <v>8.9904170764330618E-2</v>
      </c>
      <c r="Y4" s="4"/>
      <c r="AB4" s="4"/>
    </row>
    <row r="5" spans="1:29">
      <c r="A5" s="1" t="s">
        <v>19</v>
      </c>
      <c r="B5" s="1">
        <v>400</v>
      </c>
      <c r="C5" s="3">
        <v>40753</v>
      </c>
      <c r="D5" s="1">
        <v>8</v>
      </c>
      <c r="E5" s="1">
        <v>2</v>
      </c>
      <c r="F5" s="1">
        <v>0</v>
      </c>
      <c r="G5" s="1">
        <v>2</v>
      </c>
      <c r="H5" s="1">
        <f t="shared" si="0"/>
        <v>4</v>
      </c>
      <c r="I5" s="1">
        <f t="shared" si="1"/>
        <v>6</v>
      </c>
      <c r="J5" s="1">
        <v>6</v>
      </c>
      <c r="M5" s="1">
        <v>75</v>
      </c>
      <c r="P5" s="1">
        <v>400</v>
      </c>
      <c r="Q5" s="3">
        <v>40764</v>
      </c>
      <c r="R5" s="1">
        <f>AVERAGE(K20,K22,K24)</f>
        <v>6.166666666666667</v>
      </c>
      <c r="S5" s="2">
        <f>AVERAGE(L20,L22,L24)</f>
        <v>13.833333333333334</v>
      </c>
      <c r="T5" s="4">
        <f t="shared" si="2"/>
        <v>0.44578313253012047</v>
      </c>
      <c r="U5" s="1">
        <f>STDEV(K20,K22,K24)</f>
        <v>3.2145502536643189</v>
      </c>
      <c r="V5" s="1">
        <f t="shared" si="3"/>
        <v>1.8559214542766744</v>
      </c>
      <c r="W5" s="1">
        <f t="shared" si="4"/>
        <v>0.13416299669469936</v>
      </c>
      <c r="Y5" s="4"/>
      <c r="AB5" s="4"/>
    </row>
    <row r="6" spans="1:29">
      <c r="A6" s="1" t="s">
        <v>20</v>
      </c>
      <c r="B6" s="1">
        <v>400</v>
      </c>
      <c r="C6" s="3">
        <v>40753</v>
      </c>
      <c r="D6" s="1">
        <v>8</v>
      </c>
      <c r="E6" s="1">
        <v>2</v>
      </c>
      <c r="F6" s="1">
        <v>1</v>
      </c>
      <c r="G6" s="1">
        <v>2</v>
      </c>
      <c r="H6" s="1">
        <f t="shared" si="0"/>
        <v>45</v>
      </c>
      <c r="I6" s="1">
        <f t="shared" si="1"/>
        <v>47</v>
      </c>
      <c r="J6" s="1">
        <v>48</v>
      </c>
      <c r="K6" s="1">
        <f t="shared" ref="K6:L66" si="6">AVERAGE(I6:I7)</f>
        <v>51.5</v>
      </c>
      <c r="L6" s="2">
        <f>AVERAGE(J6:J7)</f>
        <v>53.5</v>
      </c>
      <c r="M6" s="1">
        <v>75</v>
      </c>
      <c r="N6" s="1">
        <f t="shared" si="5"/>
        <v>32100.000000000004</v>
      </c>
      <c r="P6" s="1">
        <v>400</v>
      </c>
      <c r="Q6" s="3">
        <v>40767</v>
      </c>
      <c r="R6" s="1">
        <f>AVERAGE(K92,K94,K96)</f>
        <v>3</v>
      </c>
      <c r="S6" s="2">
        <f>AVERAGE(L92,L94,L96)</f>
        <v>12.166666666666666</v>
      </c>
      <c r="T6" s="4">
        <f t="shared" si="2"/>
        <v>0.24657534246575344</v>
      </c>
      <c r="U6" s="1">
        <f>STDEV(K92,K94,K96)</f>
        <v>1.7320508075688772</v>
      </c>
      <c r="V6" s="1">
        <f t="shared" si="3"/>
        <v>1</v>
      </c>
      <c r="W6" s="1">
        <f t="shared" si="4"/>
        <v>8.2191780821917818E-2</v>
      </c>
      <c r="Y6" s="4"/>
      <c r="AB6" s="4"/>
    </row>
    <row r="7" spans="1:29">
      <c r="A7" s="1" t="s">
        <v>20</v>
      </c>
      <c r="B7" s="1">
        <v>400</v>
      </c>
      <c r="C7" s="3">
        <v>40753</v>
      </c>
      <c r="D7" s="1">
        <v>8</v>
      </c>
      <c r="E7" s="1">
        <v>2</v>
      </c>
      <c r="F7" s="1">
        <v>3</v>
      </c>
      <c r="G7" s="1">
        <v>7</v>
      </c>
      <c r="H7" s="1">
        <f t="shared" si="0"/>
        <v>49</v>
      </c>
      <c r="I7" s="1">
        <f t="shared" si="1"/>
        <v>56</v>
      </c>
      <c r="J7" s="1">
        <v>59</v>
      </c>
      <c r="M7" s="1">
        <v>75</v>
      </c>
      <c r="T7" s="4"/>
      <c r="Y7" s="4"/>
      <c r="AB7" s="4"/>
    </row>
    <row r="8" spans="1:29">
      <c r="A8" s="1" t="s">
        <v>21</v>
      </c>
      <c r="B8" s="1">
        <v>400</v>
      </c>
      <c r="C8" s="3">
        <v>40757</v>
      </c>
      <c r="D8" s="1">
        <v>11</v>
      </c>
      <c r="E8" s="1">
        <v>5</v>
      </c>
      <c r="F8" s="1">
        <v>1</v>
      </c>
      <c r="G8" s="1">
        <v>4</v>
      </c>
      <c r="H8" s="1">
        <f t="shared" si="0"/>
        <v>44</v>
      </c>
      <c r="I8" s="1">
        <f t="shared" si="1"/>
        <v>48</v>
      </c>
      <c r="J8" s="1">
        <v>49</v>
      </c>
      <c r="K8" s="1">
        <f t="shared" si="6"/>
        <v>50</v>
      </c>
      <c r="L8" s="2">
        <f>AVERAGE(J8:J9)</f>
        <v>52.5</v>
      </c>
      <c r="M8" s="1">
        <v>75</v>
      </c>
      <c r="N8" s="1">
        <f t="shared" si="5"/>
        <v>31499.999999999996</v>
      </c>
      <c r="P8" s="1">
        <v>520</v>
      </c>
      <c r="Q8" s="3">
        <v>40753</v>
      </c>
      <c r="R8" s="1">
        <f>AVERAGE(K26,K28,K30)</f>
        <v>78</v>
      </c>
      <c r="S8" s="2">
        <f>AVERAGE(L26,L28,L30)</f>
        <v>78.166666666666671</v>
      </c>
      <c r="T8" s="4">
        <f>R8/S8</f>
        <v>0.99786780383795304</v>
      </c>
      <c r="U8" s="1">
        <f>STDEV(K26,K28,K30)</f>
        <v>8.8459030064770658</v>
      </c>
      <c r="Y8" s="4"/>
      <c r="AB8" s="4"/>
    </row>
    <row r="9" spans="1:29">
      <c r="A9" s="1" t="s">
        <v>21</v>
      </c>
      <c r="B9" s="1">
        <v>400</v>
      </c>
      <c r="C9" s="3">
        <v>40757</v>
      </c>
      <c r="D9" s="1">
        <v>11</v>
      </c>
      <c r="E9" s="1">
        <v>5</v>
      </c>
      <c r="F9" s="1">
        <v>4</v>
      </c>
      <c r="G9" s="1">
        <v>4</v>
      </c>
      <c r="H9" s="1">
        <f t="shared" si="0"/>
        <v>48</v>
      </c>
      <c r="I9" s="1">
        <f t="shared" si="1"/>
        <v>52</v>
      </c>
      <c r="J9" s="1">
        <v>56</v>
      </c>
      <c r="M9" s="1">
        <v>75</v>
      </c>
      <c r="P9" s="1">
        <v>520</v>
      </c>
      <c r="Q9" s="3">
        <v>40757</v>
      </c>
      <c r="R9" s="1">
        <f>AVERAGE(K32,K34,K36)</f>
        <v>34.833333333333336</v>
      </c>
      <c r="S9" s="2">
        <f>AVERAGE(L32,L34,L36)</f>
        <v>37.166666666666664</v>
      </c>
      <c r="T9" s="4">
        <f t="shared" ref="T9:T12" si="7">R9/S9</f>
        <v>0.93721973094170419</v>
      </c>
      <c r="U9" s="1">
        <f>STDEV(K32,K34,K36)</f>
        <v>8.5195852794213671</v>
      </c>
      <c r="Y9" s="4"/>
      <c r="AB9" s="4"/>
    </row>
    <row r="10" spans="1:29">
      <c r="A10" s="1" t="s">
        <v>22</v>
      </c>
      <c r="B10" s="1">
        <v>400</v>
      </c>
      <c r="C10" s="3">
        <v>40757</v>
      </c>
      <c r="D10" s="1">
        <v>11</v>
      </c>
      <c r="E10" s="1">
        <v>5</v>
      </c>
      <c r="F10" s="1">
        <v>2</v>
      </c>
      <c r="G10" s="1">
        <v>7</v>
      </c>
      <c r="H10" s="1">
        <f t="shared" si="0"/>
        <v>34</v>
      </c>
      <c r="I10" s="1">
        <f t="shared" si="1"/>
        <v>41</v>
      </c>
      <c r="J10" s="1">
        <v>43</v>
      </c>
      <c r="K10" s="1">
        <f t="shared" si="6"/>
        <v>41.5</v>
      </c>
      <c r="L10" s="2">
        <f>AVERAGE(J10:J11)</f>
        <v>43</v>
      </c>
      <c r="M10" s="1">
        <v>75</v>
      </c>
      <c r="N10" s="1">
        <f t="shared" si="5"/>
        <v>25800</v>
      </c>
      <c r="P10" s="1">
        <v>520</v>
      </c>
      <c r="Q10" s="3">
        <v>40760</v>
      </c>
      <c r="R10" s="1">
        <f>AVERAGE(K38,K40,K42)</f>
        <v>56.166666666666664</v>
      </c>
      <c r="S10" s="2">
        <f>AVERAGE(L38,L40,L42)</f>
        <v>62</v>
      </c>
      <c r="T10" s="4">
        <f t="shared" si="7"/>
        <v>0.90591397849462363</v>
      </c>
      <c r="U10" s="1">
        <f>STDEV(K38,K40,K42)</f>
        <v>32.420415378790771</v>
      </c>
      <c r="Y10" s="4"/>
      <c r="AB10" s="4"/>
    </row>
    <row r="11" spans="1:29">
      <c r="A11" s="1" t="s">
        <v>22</v>
      </c>
      <c r="B11" s="1">
        <v>400</v>
      </c>
      <c r="C11" s="3">
        <v>40757</v>
      </c>
      <c r="D11" s="1">
        <v>11</v>
      </c>
      <c r="E11" s="1">
        <v>5</v>
      </c>
      <c r="F11" s="1">
        <v>1</v>
      </c>
      <c r="G11" s="1">
        <v>5</v>
      </c>
      <c r="H11" s="1">
        <f t="shared" si="0"/>
        <v>37</v>
      </c>
      <c r="I11" s="1">
        <f t="shared" si="1"/>
        <v>42</v>
      </c>
      <c r="J11" s="1">
        <v>43</v>
      </c>
      <c r="M11" s="1">
        <v>75</v>
      </c>
      <c r="P11" s="1">
        <v>520</v>
      </c>
      <c r="Q11" s="3">
        <v>40764</v>
      </c>
      <c r="R11" s="1">
        <f>AVERAGE(K44,K46,K48)</f>
        <v>26.833333333333332</v>
      </c>
      <c r="S11" s="2">
        <f>AVERAGE(L44,L46,L48)</f>
        <v>40.5</v>
      </c>
      <c r="T11" s="4">
        <f t="shared" si="7"/>
        <v>0.66255144032921809</v>
      </c>
      <c r="U11" s="1">
        <f>STDEV(K44,K46,K48)</f>
        <v>5.838093296045658</v>
      </c>
      <c r="Y11" s="4"/>
      <c r="AB11" s="4"/>
    </row>
    <row r="12" spans="1:29">
      <c r="A12" s="1" t="s">
        <v>23</v>
      </c>
      <c r="B12" s="1">
        <v>400</v>
      </c>
      <c r="C12" s="3">
        <v>40757</v>
      </c>
      <c r="D12" s="1">
        <v>11</v>
      </c>
      <c r="E12" s="1">
        <v>5</v>
      </c>
      <c r="F12" s="1">
        <v>3</v>
      </c>
      <c r="G12" s="1">
        <v>27</v>
      </c>
      <c r="H12" s="1">
        <f t="shared" si="0"/>
        <v>9</v>
      </c>
      <c r="I12" s="1">
        <f t="shared" si="1"/>
        <v>36</v>
      </c>
      <c r="J12" s="1">
        <v>39</v>
      </c>
      <c r="K12" s="1">
        <f t="shared" si="6"/>
        <v>40</v>
      </c>
      <c r="L12" s="2">
        <f>AVERAGE(J12:J13)</f>
        <v>43</v>
      </c>
      <c r="M12" s="1">
        <v>75</v>
      </c>
      <c r="N12" s="1">
        <f t="shared" si="5"/>
        <v>25800</v>
      </c>
      <c r="P12" s="1">
        <v>520</v>
      </c>
      <c r="Q12" s="3">
        <v>40767</v>
      </c>
      <c r="R12" s="1">
        <f>AVERAGE(K82,K84,K88,K86)</f>
        <v>9.75</v>
      </c>
      <c r="S12" s="2">
        <f>AVERAGE(L82,L84,L86,L88)</f>
        <v>28.75</v>
      </c>
      <c r="T12" s="4">
        <f t="shared" si="7"/>
        <v>0.33913043478260868</v>
      </c>
      <c r="U12" s="1">
        <f>STDEV(K82,K84,K86,K88)</f>
        <v>4.7871355387816905</v>
      </c>
      <c r="Y12" s="4"/>
      <c r="AB12" s="4"/>
    </row>
    <row r="13" spans="1:29">
      <c r="A13" s="1" t="s">
        <v>23</v>
      </c>
      <c r="B13" s="1">
        <v>400</v>
      </c>
      <c r="C13" s="3">
        <v>40757</v>
      </c>
      <c r="D13" s="1">
        <v>11</v>
      </c>
      <c r="E13" s="1">
        <v>5</v>
      </c>
      <c r="F13" s="1">
        <v>3</v>
      </c>
      <c r="G13" s="1">
        <v>4</v>
      </c>
      <c r="H13" s="1">
        <f t="shared" si="0"/>
        <v>40</v>
      </c>
      <c r="I13" s="1">
        <f t="shared" si="1"/>
        <v>44</v>
      </c>
      <c r="J13" s="1">
        <v>47</v>
      </c>
      <c r="M13" s="1">
        <v>75</v>
      </c>
      <c r="T13" s="4"/>
      <c r="Y13" s="4"/>
      <c r="AB13" s="4"/>
    </row>
    <row r="14" spans="1:29">
      <c r="A14" s="1" t="s">
        <v>18</v>
      </c>
      <c r="B14" s="1">
        <v>400</v>
      </c>
      <c r="C14" s="3">
        <v>40760</v>
      </c>
      <c r="D14" s="1">
        <v>15</v>
      </c>
      <c r="E14" s="1">
        <v>8</v>
      </c>
      <c r="F14" s="1">
        <v>12</v>
      </c>
      <c r="G14" s="1">
        <v>3</v>
      </c>
      <c r="H14" s="1">
        <f t="shared" si="0"/>
        <v>19</v>
      </c>
      <c r="I14" s="1">
        <f t="shared" si="1"/>
        <v>22</v>
      </c>
      <c r="J14" s="1">
        <v>34</v>
      </c>
      <c r="K14" s="1">
        <f t="shared" si="6"/>
        <v>21.5</v>
      </c>
      <c r="L14" s="2">
        <f>AVERAGE(J14:J15)</f>
        <v>31.5</v>
      </c>
      <c r="M14" s="1">
        <v>90</v>
      </c>
      <c r="N14" s="1">
        <f t="shared" si="5"/>
        <v>15749.999999999998</v>
      </c>
      <c r="P14" s="1">
        <v>1000</v>
      </c>
      <c r="Q14" s="3">
        <v>40753</v>
      </c>
      <c r="R14" s="2">
        <f>AVERAGE(K50,K52,K54)</f>
        <v>41.5</v>
      </c>
      <c r="S14" s="2">
        <f>AVERAGE(L50,L52,L54)</f>
        <v>42</v>
      </c>
      <c r="T14" s="4">
        <f>R14/S14</f>
        <v>0.98809523809523814</v>
      </c>
      <c r="U14" s="1">
        <f>STDEV(K50,K52,K54)</f>
        <v>15.88238017426859</v>
      </c>
      <c r="V14" s="1">
        <f>U14/SQRT(3)</f>
        <v>9.169696468985947</v>
      </c>
      <c r="W14" s="1">
        <f t="shared" si="4"/>
        <v>0.21832610640442732</v>
      </c>
      <c r="Y14" s="4"/>
      <c r="AB14" s="4"/>
    </row>
    <row r="15" spans="1:29">
      <c r="A15" s="1" t="s">
        <v>18</v>
      </c>
      <c r="B15" s="1">
        <v>400</v>
      </c>
      <c r="C15" s="3">
        <v>40760</v>
      </c>
      <c r="D15" s="1">
        <v>15</v>
      </c>
      <c r="E15" s="1">
        <v>8</v>
      </c>
      <c r="F15" s="1">
        <v>8</v>
      </c>
      <c r="G15" s="1">
        <v>10</v>
      </c>
      <c r="H15" s="1">
        <f t="shared" si="0"/>
        <v>11</v>
      </c>
      <c r="I15" s="1">
        <f t="shared" si="1"/>
        <v>21</v>
      </c>
      <c r="J15" s="1">
        <v>29</v>
      </c>
      <c r="M15" s="1">
        <v>90</v>
      </c>
      <c r="P15" s="1">
        <v>1000</v>
      </c>
      <c r="Q15" s="3">
        <v>40757</v>
      </c>
      <c r="R15" s="1">
        <f>AVERAGE(K56,K58,K60)</f>
        <v>41.166666666666664</v>
      </c>
      <c r="S15" s="2">
        <f>AVERAGE(L56,L58,L60)</f>
        <v>44.666666666666664</v>
      </c>
      <c r="T15" s="4">
        <f t="shared" ref="T15:T18" si="8">R15/S15</f>
        <v>0.92164179104477606</v>
      </c>
      <c r="U15" s="1">
        <f>STDEV(K56,K58,K60)</f>
        <v>6.5064070986477232</v>
      </c>
      <c r="V15" s="1">
        <f t="shared" ref="V15:V18" si="9">U15/SQRT(3)</f>
        <v>3.7564758898615551</v>
      </c>
      <c r="W15" s="1">
        <f t="shared" si="4"/>
        <v>8.4100206489437807E-2</v>
      </c>
      <c r="Y15" s="4"/>
      <c r="AB15" s="4"/>
    </row>
    <row r="16" spans="1:29">
      <c r="A16" s="1" t="s">
        <v>19</v>
      </c>
      <c r="B16" s="1">
        <v>400</v>
      </c>
      <c r="C16" s="3">
        <v>40760</v>
      </c>
      <c r="D16" s="1">
        <v>15</v>
      </c>
      <c r="E16" s="1">
        <v>8</v>
      </c>
      <c r="F16" s="1">
        <v>11</v>
      </c>
      <c r="G16" s="1">
        <v>0</v>
      </c>
      <c r="H16" s="1">
        <f t="shared" si="0"/>
        <v>33</v>
      </c>
      <c r="I16" s="1">
        <f t="shared" si="1"/>
        <v>33</v>
      </c>
      <c r="J16" s="1">
        <v>44</v>
      </c>
      <c r="K16" s="1">
        <f t="shared" si="6"/>
        <v>30.5</v>
      </c>
      <c r="L16" s="2">
        <f t="shared" si="6"/>
        <v>40.5</v>
      </c>
      <c r="M16" s="1">
        <v>90</v>
      </c>
      <c r="N16" s="1">
        <f t="shared" si="5"/>
        <v>20250</v>
      </c>
      <c r="P16" s="1">
        <v>1000</v>
      </c>
      <c r="Q16" s="3">
        <v>40760</v>
      </c>
      <c r="R16" s="1">
        <f>AVERAGE(K62,K64,K66)</f>
        <v>52.833333333333336</v>
      </c>
      <c r="S16" s="2">
        <f>AVERAGE(L62,L64,L66)</f>
        <v>61.166666666666664</v>
      </c>
      <c r="T16" s="4">
        <f t="shared" si="8"/>
        <v>0.86376021798365132</v>
      </c>
      <c r="U16" s="1">
        <f>STDEV(K62,K64,K66)</f>
        <v>2.9297326385411577</v>
      </c>
      <c r="V16" s="1">
        <f t="shared" si="9"/>
        <v>1.6914819275153701</v>
      </c>
      <c r="W16" s="1">
        <f t="shared" si="4"/>
        <v>2.7653655490714499E-2</v>
      </c>
      <c r="Y16" s="4"/>
      <c r="AB16" s="4"/>
    </row>
    <row r="17" spans="1:28">
      <c r="A17" s="1" t="s">
        <v>19</v>
      </c>
      <c r="B17" s="1">
        <v>400</v>
      </c>
      <c r="C17" s="3">
        <v>40760</v>
      </c>
      <c r="D17" s="1">
        <v>15</v>
      </c>
      <c r="E17" s="1">
        <v>8</v>
      </c>
      <c r="F17" s="1">
        <v>9</v>
      </c>
      <c r="G17" s="1">
        <v>1</v>
      </c>
      <c r="H17" s="1">
        <f t="shared" si="0"/>
        <v>27</v>
      </c>
      <c r="I17" s="1">
        <f t="shared" si="1"/>
        <v>28</v>
      </c>
      <c r="J17" s="1">
        <v>37</v>
      </c>
      <c r="M17" s="1">
        <v>90</v>
      </c>
      <c r="P17" s="1">
        <v>1000</v>
      </c>
      <c r="Q17" s="3">
        <v>40764</v>
      </c>
      <c r="R17" s="1">
        <f>AVERAGE(K68,K70,K72)</f>
        <v>15.833333333333334</v>
      </c>
      <c r="S17" s="2">
        <f>AVERAGE(L68,L70,L72)</f>
        <v>27.166666666666668</v>
      </c>
      <c r="T17" s="4">
        <f t="shared" si="8"/>
        <v>0.58282208588957052</v>
      </c>
      <c r="U17" s="1">
        <f>STDEV(K44,K46,K48)</f>
        <v>5.838093296045658</v>
      </c>
      <c r="V17" s="1">
        <f t="shared" si="9"/>
        <v>3.3706247360261106</v>
      </c>
      <c r="W17" s="1">
        <f t="shared" si="4"/>
        <v>0.12407207617274026</v>
      </c>
      <c r="Y17" s="4"/>
      <c r="AB17" s="4"/>
    </row>
    <row r="18" spans="1:28">
      <c r="A18" s="1" t="s">
        <v>20</v>
      </c>
      <c r="B18" s="1">
        <v>400</v>
      </c>
      <c r="C18" s="3">
        <v>40760</v>
      </c>
      <c r="D18" s="1">
        <v>15</v>
      </c>
      <c r="E18" s="1">
        <v>8</v>
      </c>
      <c r="F18" s="1">
        <v>7</v>
      </c>
      <c r="G18" s="1">
        <v>0</v>
      </c>
      <c r="H18" s="1">
        <f t="shared" si="0"/>
        <v>22</v>
      </c>
      <c r="I18" s="1">
        <f t="shared" si="1"/>
        <v>22</v>
      </c>
      <c r="J18" s="1">
        <v>29</v>
      </c>
      <c r="K18" s="1">
        <f t="shared" si="6"/>
        <v>21.5</v>
      </c>
      <c r="L18" s="2">
        <f t="shared" si="6"/>
        <v>31</v>
      </c>
      <c r="M18" s="1">
        <v>90</v>
      </c>
      <c r="N18" s="1">
        <f t="shared" si="5"/>
        <v>15500</v>
      </c>
      <c r="P18" s="1">
        <v>1000</v>
      </c>
      <c r="Q18" s="3">
        <v>40767</v>
      </c>
      <c r="R18" s="1">
        <f>AVERAGE(K74,K76,K78,K80)</f>
        <v>15.125</v>
      </c>
      <c r="S18" s="2">
        <f>AVERAGE(L74,L76,L78,L80)</f>
        <v>46.75</v>
      </c>
      <c r="T18" s="4">
        <f t="shared" si="8"/>
        <v>0.3235294117647059</v>
      </c>
      <c r="U18" s="1">
        <f>STDEV(K74,K76,K78,K80)</f>
        <v>8.2600948339995881</v>
      </c>
      <c r="V18" s="1">
        <f t="shared" si="9"/>
        <v>4.7689679759415</v>
      </c>
      <c r="W18" s="1">
        <f t="shared" si="4"/>
        <v>0.10201001018056685</v>
      </c>
      <c r="Y18" s="4"/>
      <c r="AB18" s="4"/>
    </row>
    <row r="19" spans="1:28">
      <c r="A19" s="1" t="s">
        <v>20</v>
      </c>
      <c r="B19" s="1">
        <v>400</v>
      </c>
      <c r="C19" s="3">
        <v>40760</v>
      </c>
      <c r="D19" s="1">
        <v>15</v>
      </c>
      <c r="E19" s="1">
        <v>8</v>
      </c>
      <c r="F19" s="1">
        <v>12</v>
      </c>
      <c r="G19" s="1">
        <v>2</v>
      </c>
      <c r="H19" s="1">
        <f t="shared" si="0"/>
        <v>19</v>
      </c>
      <c r="I19" s="1">
        <f t="shared" si="1"/>
        <v>21</v>
      </c>
      <c r="J19" s="1">
        <v>33</v>
      </c>
      <c r="M19" s="1">
        <v>90</v>
      </c>
    </row>
    <row r="20" spans="1:28">
      <c r="A20" s="1" t="s">
        <v>21</v>
      </c>
      <c r="B20" s="1">
        <v>400</v>
      </c>
      <c r="C20" s="3">
        <v>40764</v>
      </c>
      <c r="D20" s="1">
        <v>19</v>
      </c>
      <c r="E20" s="1">
        <v>12</v>
      </c>
      <c r="F20" s="1">
        <v>8</v>
      </c>
      <c r="G20" s="1">
        <v>1</v>
      </c>
      <c r="H20" s="1">
        <f t="shared" si="0"/>
        <v>2</v>
      </c>
      <c r="I20" s="1">
        <f t="shared" si="1"/>
        <v>3</v>
      </c>
      <c r="J20" s="1">
        <v>11</v>
      </c>
      <c r="K20" s="1">
        <f t="shared" si="6"/>
        <v>2.5</v>
      </c>
      <c r="L20" s="2">
        <f>AVERAGE(J20:J21)</f>
        <v>8.5</v>
      </c>
      <c r="M20" s="1">
        <v>120</v>
      </c>
      <c r="N20" s="1">
        <f t="shared" si="5"/>
        <v>3187.5</v>
      </c>
    </row>
    <row r="21" spans="1:28">
      <c r="A21" s="1" t="s">
        <v>21</v>
      </c>
      <c r="B21" s="1">
        <v>400</v>
      </c>
      <c r="C21" s="3">
        <v>40764</v>
      </c>
      <c r="D21" s="1">
        <v>19</v>
      </c>
      <c r="E21" s="1">
        <v>12</v>
      </c>
      <c r="F21" s="1">
        <v>4</v>
      </c>
      <c r="G21" s="1">
        <v>1</v>
      </c>
      <c r="H21" s="1">
        <f t="shared" si="0"/>
        <v>1</v>
      </c>
      <c r="I21" s="1">
        <f t="shared" si="1"/>
        <v>2</v>
      </c>
      <c r="J21" s="1">
        <v>6</v>
      </c>
      <c r="M21" s="1">
        <v>120</v>
      </c>
    </row>
    <row r="22" spans="1:28">
      <c r="A22" s="1" t="s">
        <v>22</v>
      </c>
      <c r="B22" s="1">
        <v>400</v>
      </c>
      <c r="C22" s="3">
        <v>40764</v>
      </c>
      <c r="D22" s="1">
        <v>19</v>
      </c>
      <c r="E22" s="1">
        <v>12</v>
      </c>
      <c r="F22" s="1">
        <v>6</v>
      </c>
      <c r="G22" s="1">
        <v>6</v>
      </c>
      <c r="H22" s="1">
        <f t="shared" si="0"/>
        <v>2</v>
      </c>
      <c r="I22" s="1">
        <f t="shared" si="1"/>
        <v>8</v>
      </c>
      <c r="J22" s="1">
        <v>14</v>
      </c>
      <c r="K22" s="1">
        <f t="shared" si="6"/>
        <v>7.5</v>
      </c>
      <c r="L22" s="2">
        <f>AVERAGE(J22:J23)</f>
        <v>16.5</v>
      </c>
      <c r="M22" s="1">
        <v>120</v>
      </c>
      <c r="N22" s="1">
        <f t="shared" si="5"/>
        <v>6187.5000000000009</v>
      </c>
    </row>
    <row r="23" spans="1:28">
      <c r="A23" s="1" t="s">
        <v>22</v>
      </c>
      <c r="B23" s="1">
        <v>400</v>
      </c>
      <c r="C23" s="3">
        <v>40764</v>
      </c>
      <c r="D23" s="1">
        <v>19</v>
      </c>
      <c r="E23" s="1">
        <v>12</v>
      </c>
      <c r="F23" s="1">
        <v>12</v>
      </c>
      <c r="G23" s="1">
        <v>3</v>
      </c>
      <c r="H23" s="1">
        <f t="shared" si="0"/>
        <v>4</v>
      </c>
      <c r="I23" s="1">
        <f t="shared" si="1"/>
        <v>7</v>
      </c>
      <c r="J23" s="1">
        <v>19</v>
      </c>
      <c r="M23" s="1">
        <v>120</v>
      </c>
    </row>
    <row r="24" spans="1:28">
      <c r="A24" s="1" t="s">
        <v>23</v>
      </c>
      <c r="B24" s="1">
        <v>400</v>
      </c>
      <c r="C24" s="3">
        <v>40764</v>
      </c>
      <c r="D24" s="1">
        <v>19</v>
      </c>
      <c r="E24" s="1">
        <v>12</v>
      </c>
      <c r="F24" s="1">
        <v>3</v>
      </c>
      <c r="G24" s="1">
        <v>4</v>
      </c>
      <c r="H24" s="1">
        <f t="shared" si="0"/>
        <v>9</v>
      </c>
      <c r="I24" s="1">
        <f t="shared" si="1"/>
        <v>13</v>
      </c>
      <c r="J24" s="1">
        <v>16</v>
      </c>
      <c r="K24" s="1">
        <f t="shared" si="6"/>
        <v>8.5</v>
      </c>
      <c r="L24" s="2">
        <f>AVERAGE(J24:J25)</f>
        <v>16.5</v>
      </c>
      <c r="M24" s="1">
        <v>120</v>
      </c>
      <c r="N24" s="1">
        <f t="shared" si="5"/>
        <v>6187.5000000000009</v>
      </c>
      <c r="R24" s="3"/>
    </row>
    <row r="25" spans="1:28">
      <c r="A25" s="1" t="s">
        <v>23</v>
      </c>
      <c r="B25" s="1">
        <v>400</v>
      </c>
      <c r="C25" s="3">
        <v>40764</v>
      </c>
      <c r="D25" s="1">
        <v>19</v>
      </c>
      <c r="E25" s="1">
        <v>12</v>
      </c>
      <c r="F25" s="1">
        <v>13</v>
      </c>
      <c r="G25" s="1">
        <v>3</v>
      </c>
      <c r="H25" s="1">
        <f t="shared" si="0"/>
        <v>1</v>
      </c>
      <c r="I25" s="1">
        <f t="shared" si="1"/>
        <v>4</v>
      </c>
      <c r="J25" s="1">
        <v>17</v>
      </c>
      <c r="R25" s="5"/>
    </row>
    <row r="26" spans="1:28">
      <c r="A26" s="1" t="s">
        <v>24</v>
      </c>
      <c r="B26" s="1">
        <v>520</v>
      </c>
      <c r="C26" s="3">
        <v>40753</v>
      </c>
      <c r="D26" s="1">
        <v>8</v>
      </c>
      <c r="E26" s="1">
        <v>2</v>
      </c>
      <c r="F26" s="1">
        <v>0</v>
      </c>
      <c r="G26" s="1">
        <v>2</v>
      </c>
      <c r="H26" s="1">
        <f t="shared" si="0"/>
        <v>68</v>
      </c>
      <c r="I26" s="1">
        <f t="shared" si="1"/>
        <v>70</v>
      </c>
      <c r="J26" s="1">
        <v>70</v>
      </c>
      <c r="K26" s="1">
        <f t="shared" si="6"/>
        <v>76.5</v>
      </c>
      <c r="L26" s="2">
        <f>AVERAGE(J26:J27)</f>
        <v>76.5</v>
      </c>
      <c r="M26" s="1">
        <v>75</v>
      </c>
      <c r="N26" s="1">
        <f t="shared" si="5"/>
        <v>45900</v>
      </c>
      <c r="R26" s="3"/>
    </row>
    <row r="27" spans="1:28">
      <c r="A27" s="1" t="s">
        <v>24</v>
      </c>
      <c r="B27" s="1">
        <v>520</v>
      </c>
      <c r="C27" s="3">
        <v>40753</v>
      </c>
      <c r="D27" s="1">
        <v>8</v>
      </c>
      <c r="E27" s="1">
        <v>2</v>
      </c>
      <c r="F27" s="1">
        <v>0</v>
      </c>
      <c r="G27" s="1">
        <v>4</v>
      </c>
      <c r="H27" s="1">
        <f t="shared" si="0"/>
        <v>79</v>
      </c>
      <c r="I27" s="1">
        <f t="shared" si="1"/>
        <v>83</v>
      </c>
      <c r="J27" s="1">
        <v>83</v>
      </c>
      <c r="M27" s="1">
        <v>75</v>
      </c>
      <c r="R27" s="3"/>
    </row>
    <row r="28" spans="1:28">
      <c r="A28" s="1" t="s">
        <v>25</v>
      </c>
      <c r="B28" s="1">
        <v>520</v>
      </c>
      <c r="C28" s="3">
        <v>40753</v>
      </c>
      <c r="D28" s="1">
        <v>8</v>
      </c>
      <c r="E28" s="1">
        <v>2</v>
      </c>
      <c r="F28" s="1">
        <v>0</v>
      </c>
      <c r="G28" s="1">
        <v>6</v>
      </c>
      <c r="H28" s="1">
        <f t="shared" si="0"/>
        <v>62</v>
      </c>
      <c r="I28" s="1">
        <f t="shared" si="1"/>
        <v>68</v>
      </c>
      <c r="J28" s="1">
        <v>68</v>
      </c>
      <c r="K28" s="1">
        <f t="shared" si="6"/>
        <v>70</v>
      </c>
      <c r="L28" s="2">
        <f>AVERAGE(J28:J29)</f>
        <v>70</v>
      </c>
      <c r="M28" s="1">
        <v>75</v>
      </c>
      <c r="N28" s="1">
        <f t="shared" si="5"/>
        <v>42000</v>
      </c>
      <c r="R28" s="5"/>
    </row>
    <row r="29" spans="1:28">
      <c r="A29" s="1" t="s">
        <v>25</v>
      </c>
      <c r="B29" s="1">
        <v>520</v>
      </c>
      <c r="C29" s="3">
        <v>40753</v>
      </c>
      <c r="D29" s="1">
        <v>8</v>
      </c>
      <c r="E29" s="1">
        <v>2</v>
      </c>
      <c r="F29" s="1">
        <v>0</v>
      </c>
      <c r="G29" s="1">
        <v>6</v>
      </c>
      <c r="H29" s="1">
        <f t="shared" si="0"/>
        <v>66</v>
      </c>
      <c r="I29" s="1">
        <f t="shared" si="1"/>
        <v>72</v>
      </c>
      <c r="J29" s="1">
        <v>72</v>
      </c>
      <c r="M29" s="1">
        <v>75</v>
      </c>
    </row>
    <row r="30" spans="1:28">
      <c r="A30" s="1" t="s">
        <v>26</v>
      </c>
      <c r="B30" s="1">
        <v>520</v>
      </c>
      <c r="C30" s="3">
        <v>40753</v>
      </c>
      <c r="D30" s="1">
        <v>8</v>
      </c>
      <c r="E30" s="1">
        <v>2</v>
      </c>
      <c r="F30" s="1">
        <v>1</v>
      </c>
      <c r="G30" s="1">
        <v>7</v>
      </c>
      <c r="H30" s="1">
        <f t="shared" si="0"/>
        <v>78</v>
      </c>
      <c r="I30" s="1">
        <f t="shared" si="1"/>
        <v>85</v>
      </c>
      <c r="J30" s="1">
        <v>86</v>
      </c>
      <c r="K30" s="1">
        <f t="shared" si="6"/>
        <v>87.5</v>
      </c>
      <c r="L30" s="2">
        <f>AVERAGE(J30:J31)</f>
        <v>88</v>
      </c>
      <c r="M30" s="1">
        <v>75</v>
      </c>
      <c r="N30" s="1">
        <f t="shared" si="5"/>
        <v>52800</v>
      </c>
    </row>
    <row r="31" spans="1:28">
      <c r="A31" s="1" t="s">
        <v>26</v>
      </c>
      <c r="B31" s="1">
        <v>520</v>
      </c>
      <c r="C31" s="3">
        <v>40753</v>
      </c>
      <c r="D31" s="1">
        <v>8</v>
      </c>
      <c r="E31" s="1">
        <v>2</v>
      </c>
      <c r="F31" s="1">
        <v>0</v>
      </c>
      <c r="G31" s="1">
        <v>5</v>
      </c>
      <c r="H31" s="1">
        <f t="shared" si="0"/>
        <v>85</v>
      </c>
      <c r="I31" s="1">
        <f t="shared" si="1"/>
        <v>90</v>
      </c>
      <c r="J31" s="1">
        <v>90</v>
      </c>
      <c r="M31" s="1">
        <v>75</v>
      </c>
      <c r="R31" s="3"/>
    </row>
    <row r="32" spans="1:28">
      <c r="A32" s="1" t="s">
        <v>27</v>
      </c>
      <c r="B32" s="1">
        <v>520</v>
      </c>
      <c r="C32" s="3">
        <v>40757</v>
      </c>
      <c r="D32" s="1">
        <v>11</v>
      </c>
      <c r="E32" s="1">
        <v>5</v>
      </c>
      <c r="F32" s="1">
        <v>1</v>
      </c>
      <c r="G32" s="1">
        <v>19</v>
      </c>
      <c r="H32" s="1">
        <f t="shared" si="0"/>
        <v>17</v>
      </c>
      <c r="I32" s="1">
        <f t="shared" si="1"/>
        <v>36</v>
      </c>
      <c r="J32" s="1">
        <v>37</v>
      </c>
      <c r="K32" s="1">
        <f t="shared" si="6"/>
        <v>35.5</v>
      </c>
      <c r="L32" s="2">
        <f>AVERAGE(J32:J33)</f>
        <v>36</v>
      </c>
      <c r="M32" s="1">
        <v>75</v>
      </c>
      <c r="N32" s="1">
        <f t="shared" si="5"/>
        <v>21600</v>
      </c>
      <c r="R32" s="5"/>
    </row>
    <row r="33" spans="1:18">
      <c r="A33" s="1" t="s">
        <v>27</v>
      </c>
      <c r="B33" s="1">
        <v>520</v>
      </c>
      <c r="C33" s="3">
        <v>40757</v>
      </c>
      <c r="D33" s="1">
        <v>11</v>
      </c>
      <c r="E33" s="1">
        <v>5</v>
      </c>
      <c r="F33" s="1">
        <v>0</v>
      </c>
      <c r="G33" s="1">
        <v>14</v>
      </c>
      <c r="H33" s="1">
        <f t="shared" si="0"/>
        <v>21</v>
      </c>
      <c r="I33" s="1">
        <f t="shared" si="1"/>
        <v>35</v>
      </c>
      <c r="J33" s="1">
        <v>35</v>
      </c>
      <c r="M33" s="1">
        <v>75</v>
      </c>
      <c r="R33" s="3"/>
    </row>
    <row r="34" spans="1:18">
      <c r="A34" s="1" t="s">
        <v>28</v>
      </c>
      <c r="B34" s="1">
        <v>520</v>
      </c>
      <c r="C34" s="3">
        <v>40757</v>
      </c>
      <c r="D34" s="1">
        <v>11</v>
      </c>
      <c r="E34" s="1">
        <v>5</v>
      </c>
      <c r="F34" s="1">
        <v>4</v>
      </c>
      <c r="G34" s="1">
        <v>9</v>
      </c>
      <c r="H34" s="1">
        <f t="shared" ref="H34:H65" si="10">J34-SUM(F34:G34)</f>
        <v>10</v>
      </c>
      <c r="I34" s="1">
        <f t="shared" si="1"/>
        <v>19</v>
      </c>
      <c r="J34" s="1">
        <v>23</v>
      </c>
      <c r="K34" s="1">
        <f t="shared" si="6"/>
        <v>26</v>
      </c>
      <c r="L34" s="2">
        <f>AVERAGE(J34:J35)</f>
        <v>28.5</v>
      </c>
      <c r="M34" s="1">
        <v>75</v>
      </c>
      <c r="N34" s="1">
        <f t="shared" si="5"/>
        <v>17100</v>
      </c>
      <c r="R34" s="3"/>
    </row>
    <row r="35" spans="1:18">
      <c r="A35" s="1" t="s">
        <v>28</v>
      </c>
      <c r="B35" s="1">
        <v>520</v>
      </c>
      <c r="C35" s="3">
        <v>40757</v>
      </c>
      <c r="D35" s="1">
        <v>11</v>
      </c>
      <c r="E35" s="1">
        <v>5</v>
      </c>
      <c r="F35" s="1">
        <v>1</v>
      </c>
      <c r="G35" s="1">
        <v>20</v>
      </c>
      <c r="H35" s="1">
        <f t="shared" si="10"/>
        <v>13</v>
      </c>
      <c r="I35" s="1">
        <f t="shared" si="1"/>
        <v>33</v>
      </c>
      <c r="J35" s="1">
        <v>34</v>
      </c>
      <c r="M35" s="1">
        <v>75</v>
      </c>
      <c r="R35" s="5"/>
    </row>
    <row r="36" spans="1:18">
      <c r="A36" s="1" t="s">
        <v>29</v>
      </c>
      <c r="B36" s="1">
        <v>520</v>
      </c>
      <c r="C36" s="3">
        <v>40757</v>
      </c>
      <c r="D36" s="1">
        <v>11</v>
      </c>
      <c r="E36" s="1">
        <v>5</v>
      </c>
      <c r="F36" s="1">
        <v>4</v>
      </c>
      <c r="G36" s="1">
        <v>17</v>
      </c>
      <c r="H36" s="1">
        <f t="shared" si="10"/>
        <v>24</v>
      </c>
      <c r="I36" s="1">
        <f t="shared" si="1"/>
        <v>41</v>
      </c>
      <c r="J36" s="1">
        <v>45</v>
      </c>
      <c r="K36" s="1">
        <f t="shared" si="6"/>
        <v>43</v>
      </c>
      <c r="L36" s="2">
        <f>AVERAGE(J36:J37)</f>
        <v>47</v>
      </c>
      <c r="M36" s="1">
        <v>75</v>
      </c>
      <c r="N36" s="1">
        <f t="shared" si="5"/>
        <v>28200</v>
      </c>
    </row>
    <row r="37" spans="1:18">
      <c r="A37" s="1" t="s">
        <v>29</v>
      </c>
      <c r="B37" s="1">
        <v>520</v>
      </c>
      <c r="C37" s="3">
        <v>40757</v>
      </c>
      <c r="D37" s="1">
        <v>11</v>
      </c>
      <c r="E37" s="1">
        <v>5</v>
      </c>
      <c r="F37" s="1">
        <v>4</v>
      </c>
      <c r="G37" s="1">
        <v>10</v>
      </c>
      <c r="H37" s="1">
        <f t="shared" si="10"/>
        <v>35</v>
      </c>
      <c r="I37" s="1">
        <f t="shared" si="1"/>
        <v>45</v>
      </c>
      <c r="J37" s="1">
        <v>49</v>
      </c>
      <c r="M37" s="1">
        <v>75</v>
      </c>
    </row>
    <row r="38" spans="1:18">
      <c r="A38" s="1" t="s">
        <v>24</v>
      </c>
      <c r="B38" s="1">
        <v>520</v>
      </c>
      <c r="C38" s="3">
        <v>40760</v>
      </c>
      <c r="D38" s="1">
        <v>15</v>
      </c>
      <c r="E38" s="1">
        <v>8</v>
      </c>
      <c r="F38" s="1">
        <v>5</v>
      </c>
      <c r="G38" s="1">
        <v>6</v>
      </c>
      <c r="H38" s="1">
        <f t="shared" si="10"/>
        <v>59</v>
      </c>
      <c r="I38" s="1">
        <f t="shared" si="1"/>
        <v>65</v>
      </c>
      <c r="J38" s="1">
        <v>70</v>
      </c>
      <c r="K38" s="1">
        <f t="shared" si="6"/>
        <v>60</v>
      </c>
      <c r="L38" s="2">
        <f>AVERAGE(J38:J39)</f>
        <v>65.5</v>
      </c>
      <c r="M38" s="1">
        <v>90</v>
      </c>
      <c r="N38" s="1">
        <f t="shared" si="5"/>
        <v>32750</v>
      </c>
      <c r="R38" s="3"/>
    </row>
    <row r="39" spans="1:18">
      <c r="A39" s="1" t="s">
        <v>24</v>
      </c>
      <c r="B39" s="1">
        <v>520</v>
      </c>
      <c r="C39" s="3">
        <v>40760</v>
      </c>
      <c r="D39" s="1">
        <v>15</v>
      </c>
      <c r="E39" s="1">
        <v>8</v>
      </c>
      <c r="F39" s="1">
        <v>6</v>
      </c>
      <c r="G39" s="1">
        <v>8</v>
      </c>
      <c r="H39" s="1">
        <f t="shared" si="10"/>
        <v>47</v>
      </c>
      <c r="I39" s="1">
        <f t="shared" si="1"/>
        <v>55</v>
      </c>
      <c r="J39" s="1">
        <v>61</v>
      </c>
      <c r="M39" s="1">
        <v>90</v>
      </c>
      <c r="R39" s="5"/>
    </row>
    <row r="40" spans="1:18">
      <c r="A40" s="1" t="s">
        <v>25</v>
      </c>
      <c r="B40" s="1">
        <v>520</v>
      </c>
      <c r="C40" s="3">
        <v>40760</v>
      </c>
      <c r="D40" s="1">
        <v>15</v>
      </c>
      <c r="E40" s="1">
        <v>8</v>
      </c>
      <c r="F40" s="1">
        <v>8</v>
      </c>
      <c r="G40" s="1">
        <v>9</v>
      </c>
      <c r="H40" s="1">
        <f t="shared" si="10"/>
        <v>10</v>
      </c>
      <c r="I40" s="1">
        <f t="shared" si="1"/>
        <v>19</v>
      </c>
      <c r="J40" s="1">
        <v>27</v>
      </c>
      <c r="K40" s="1">
        <f t="shared" si="6"/>
        <v>22</v>
      </c>
      <c r="L40" s="2">
        <f>AVERAGE(J40:J41)</f>
        <v>31.5</v>
      </c>
      <c r="M40" s="1">
        <v>90</v>
      </c>
      <c r="N40" s="1">
        <f t="shared" si="5"/>
        <v>15749.999999999998</v>
      </c>
      <c r="R40" s="3"/>
    </row>
    <row r="41" spans="1:18">
      <c r="A41" s="1" t="s">
        <v>25</v>
      </c>
      <c r="B41" s="1">
        <v>520</v>
      </c>
      <c r="C41" s="3">
        <v>40760</v>
      </c>
      <c r="D41" s="1">
        <v>15</v>
      </c>
      <c r="E41" s="1">
        <v>8</v>
      </c>
      <c r="F41" s="1">
        <v>11</v>
      </c>
      <c r="G41" s="1">
        <v>16</v>
      </c>
      <c r="H41" s="1">
        <f t="shared" si="10"/>
        <v>9</v>
      </c>
      <c r="I41" s="1">
        <f t="shared" si="1"/>
        <v>25</v>
      </c>
      <c r="J41" s="1">
        <v>36</v>
      </c>
      <c r="M41" s="1">
        <v>90</v>
      </c>
      <c r="R41" s="3"/>
    </row>
    <row r="42" spans="1:18">
      <c r="A42" s="1" t="s">
        <v>26</v>
      </c>
      <c r="B42" s="1">
        <v>520</v>
      </c>
      <c r="C42" s="3">
        <v>40760</v>
      </c>
      <c r="D42" s="1">
        <v>15</v>
      </c>
      <c r="E42" s="1">
        <v>8</v>
      </c>
      <c r="F42" s="1">
        <v>1</v>
      </c>
      <c r="G42" s="1">
        <v>15</v>
      </c>
      <c r="H42" s="1">
        <f t="shared" si="10"/>
        <v>69</v>
      </c>
      <c r="I42" s="1">
        <f t="shared" si="1"/>
        <v>84</v>
      </c>
      <c r="J42" s="1">
        <v>85</v>
      </c>
      <c r="K42" s="1">
        <f t="shared" si="6"/>
        <v>86.5</v>
      </c>
      <c r="L42" s="2">
        <f>AVERAGE(J42:J43)</f>
        <v>89</v>
      </c>
      <c r="M42" s="1">
        <v>90</v>
      </c>
      <c r="N42" s="1">
        <f t="shared" si="5"/>
        <v>44500</v>
      </c>
      <c r="R42" s="5"/>
    </row>
    <row r="43" spans="1:18">
      <c r="A43" s="1" t="s">
        <v>26</v>
      </c>
      <c r="B43" s="1">
        <v>520</v>
      </c>
      <c r="C43" s="3">
        <v>40760</v>
      </c>
      <c r="D43" s="1">
        <v>15</v>
      </c>
      <c r="E43" s="1">
        <v>8</v>
      </c>
      <c r="F43" s="1">
        <v>4</v>
      </c>
      <c r="G43" s="1">
        <v>17</v>
      </c>
      <c r="H43" s="1">
        <f t="shared" si="10"/>
        <v>72</v>
      </c>
      <c r="I43" s="1">
        <f t="shared" si="1"/>
        <v>89</v>
      </c>
      <c r="J43" s="1">
        <v>93</v>
      </c>
      <c r="M43" s="1">
        <v>90</v>
      </c>
    </row>
    <row r="44" spans="1:18">
      <c r="A44" s="1" t="s">
        <v>27</v>
      </c>
      <c r="B44" s="1">
        <v>520</v>
      </c>
      <c r="C44" s="3">
        <v>40764</v>
      </c>
      <c r="D44" s="1">
        <v>19</v>
      </c>
      <c r="E44" s="1">
        <v>12</v>
      </c>
      <c r="F44" s="1">
        <v>8</v>
      </c>
      <c r="G44" s="1">
        <v>6</v>
      </c>
      <c r="H44" s="1">
        <f t="shared" si="10"/>
        <v>23</v>
      </c>
      <c r="I44" s="1">
        <f t="shared" si="1"/>
        <v>29</v>
      </c>
      <c r="J44" s="1">
        <v>37</v>
      </c>
      <c r="K44" s="1">
        <f t="shared" si="6"/>
        <v>28</v>
      </c>
      <c r="L44" s="2">
        <f>AVERAGE(J44:J45)</f>
        <v>40</v>
      </c>
      <c r="M44" s="1">
        <v>120</v>
      </c>
      <c r="N44" s="1">
        <f t="shared" si="5"/>
        <v>15000</v>
      </c>
    </row>
    <row r="45" spans="1:18">
      <c r="A45" s="1" t="s">
        <v>27</v>
      </c>
      <c r="B45" s="1">
        <v>520</v>
      </c>
      <c r="C45" s="3">
        <v>40764</v>
      </c>
      <c r="D45" s="1">
        <v>19</v>
      </c>
      <c r="E45" s="1">
        <v>12</v>
      </c>
      <c r="F45" s="1">
        <v>16</v>
      </c>
      <c r="G45" s="1">
        <v>0</v>
      </c>
      <c r="H45" s="1">
        <f t="shared" si="10"/>
        <v>27</v>
      </c>
      <c r="I45" s="1">
        <f t="shared" si="1"/>
        <v>27</v>
      </c>
      <c r="J45" s="1">
        <v>43</v>
      </c>
      <c r="M45" s="1">
        <v>120</v>
      </c>
    </row>
    <row r="46" spans="1:18">
      <c r="A46" s="1" t="s">
        <v>28</v>
      </c>
      <c r="B46" s="1">
        <v>520</v>
      </c>
      <c r="C46" s="3">
        <v>40764</v>
      </c>
      <c r="D46" s="1">
        <v>19</v>
      </c>
      <c r="E46" s="1">
        <v>12</v>
      </c>
      <c r="F46" s="1">
        <v>5</v>
      </c>
      <c r="G46" s="1">
        <v>6</v>
      </c>
      <c r="H46" s="1">
        <f t="shared" si="10"/>
        <v>22</v>
      </c>
      <c r="I46" s="1">
        <f t="shared" si="1"/>
        <v>28</v>
      </c>
      <c r="J46" s="1">
        <v>33</v>
      </c>
      <c r="K46" s="1">
        <f t="shared" si="6"/>
        <v>20.5</v>
      </c>
      <c r="L46" s="2">
        <f>AVERAGE(J46:J47)</f>
        <v>25.5</v>
      </c>
      <c r="M46" s="1">
        <v>120</v>
      </c>
      <c r="N46" s="1">
        <f t="shared" si="5"/>
        <v>9562.5</v>
      </c>
    </row>
    <row r="47" spans="1:18">
      <c r="A47" s="1" t="s">
        <v>28</v>
      </c>
      <c r="B47" s="1">
        <v>520</v>
      </c>
      <c r="C47" s="3">
        <v>40764</v>
      </c>
      <c r="D47" s="1">
        <v>19</v>
      </c>
      <c r="E47" s="1">
        <v>12</v>
      </c>
      <c r="F47" s="1">
        <v>5</v>
      </c>
      <c r="G47" s="1">
        <v>5</v>
      </c>
      <c r="H47" s="1">
        <f t="shared" si="10"/>
        <v>8</v>
      </c>
      <c r="I47" s="1">
        <f t="shared" si="1"/>
        <v>13</v>
      </c>
      <c r="J47" s="1">
        <v>18</v>
      </c>
      <c r="M47" s="1">
        <v>120</v>
      </c>
    </row>
    <row r="48" spans="1:18">
      <c r="A48" s="1" t="s">
        <v>29</v>
      </c>
      <c r="B48" s="1">
        <v>520</v>
      </c>
      <c r="C48" s="3">
        <v>40764</v>
      </c>
      <c r="D48" s="1">
        <v>19</v>
      </c>
      <c r="E48" s="1">
        <v>12</v>
      </c>
      <c r="F48" s="1">
        <v>26</v>
      </c>
      <c r="G48" s="1">
        <v>16</v>
      </c>
      <c r="H48" s="1">
        <f t="shared" si="10"/>
        <v>15</v>
      </c>
      <c r="I48" s="1">
        <f t="shared" si="1"/>
        <v>31</v>
      </c>
      <c r="J48" s="1">
        <v>57</v>
      </c>
      <c r="K48" s="1">
        <f t="shared" si="6"/>
        <v>32</v>
      </c>
      <c r="L48" s="2">
        <f>AVERAGE(J48:J49)</f>
        <v>56</v>
      </c>
      <c r="M48" s="1">
        <v>120</v>
      </c>
      <c r="N48" s="1">
        <f t="shared" si="5"/>
        <v>21000</v>
      </c>
    </row>
    <row r="49" spans="1:14">
      <c r="A49" s="1" t="s">
        <v>29</v>
      </c>
      <c r="B49" s="1">
        <v>520</v>
      </c>
      <c r="C49" s="3">
        <v>40764</v>
      </c>
      <c r="D49" s="1">
        <v>19</v>
      </c>
      <c r="E49" s="1">
        <v>12</v>
      </c>
      <c r="F49" s="1">
        <v>22</v>
      </c>
      <c r="G49" s="1">
        <v>20</v>
      </c>
      <c r="H49" s="1">
        <f t="shared" si="10"/>
        <v>13</v>
      </c>
      <c r="I49" s="1">
        <f t="shared" si="1"/>
        <v>33</v>
      </c>
      <c r="J49" s="1">
        <v>55</v>
      </c>
    </row>
    <row r="50" spans="1:14">
      <c r="A50" s="1" t="s">
        <v>30</v>
      </c>
      <c r="B50" s="1">
        <v>1000</v>
      </c>
      <c r="C50" s="3">
        <v>40753</v>
      </c>
      <c r="D50" s="1">
        <v>8</v>
      </c>
      <c r="E50" s="1">
        <v>2</v>
      </c>
      <c r="F50" s="1">
        <v>1</v>
      </c>
      <c r="G50" s="1">
        <v>8</v>
      </c>
      <c r="H50" s="1">
        <f t="shared" si="10"/>
        <v>23</v>
      </c>
      <c r="I50" s="1">
        <f t="shared" si="1"/>
        <v>31</v>
      </c>
      <c r="J50" s="1">
        <v>32</v>
      </c>
      <c r="K50" s="1">
        <f t="shared" si="6"/>
        <v>37.5</v>
      </c>
      <c r="L50" s="2">
        <f>AVERAGE(J50:J51)</f>
        <v>38</v>
      </c>
      <c r="M50" s="1">
        <v>45</v>
      </c>
      <c r="N50" s="1">
        <f t="shared" si="5"/>
        <v>38000</v>
      </c>
    </row>
    <row r="51" spans="1:14">
      <c r="A51" s="1" t="s">
        <v>30</v>
      </c>
      <c r="B51" s="1">
        <v>1000</v>
      </c>
      <c r="C51" s="3">
        <v>40753</v>
      </c>
      <c r="D51" s="1">
        <v>8</v>
      </c>
      <c r="E51" s="1">
        <v>2</v>
      </c>
      <c r="F51" s="1">
        <v>0</v>
      </c>
      <c r="G51" s="1">
        <v>3</v>
      </c>
      <c r="H51" s="1">
        <f t="shared" si="10"/>
        <v>41</v>
      </c>
      <c r="I51" s="1">
        <f t="shared" si="1"/>
        <v>44</v>
      </c>
      <c r="J51" s="1">
        <v>44</v>
      </c>
      <c r="M51" s="1">
        <v>45</v>
      </c>
    </row>
    <row r="52" spans="1:14">
      <c r="A52" s="1" t="s">
        <v>31</v>
      </c>
      <c r="B52" s="1">
        <v>1000</v>
      </c>
      <c r="C52" s="3">
        <v>40753</v>
      </c>
      <c r="D52" s="1">
        <v>8</v>
      </c>
      <c r="E52" s="1">
        <v>2</v>
      </c>
      <c r="F52" s="1">
        <v>0</v>
      </c>
      <c r="G52" s="1">
        <v>0</v>
      </c>
      <c r="H52" s="1">
        <f t="shared" si="10"/>
        <v>18</v>
      </c>
      <c r="I52" s="1">
        <f t="shared" si="1"/>
        <v>18</v>
      </c>
      <c r="J52" s="1">
        <v>18</v>
      </c>
      <c r="K52" s="1">
        <f t="shared" si="6"/>
        <v>28</v>
      </c>
      <c r="L52" s="2">
        <f>AVERAGE(J52:J53)</f>
        <v>28.5</v>
      </c>
      <c r="M52" s="1">
        <v>75</v>
      </c>
      <c r="N52" s="1">
        <f t="shared" si="5"/>
        <v>17100</v>
      </c>
    </row>
    <row r="53" spans="1:14">
      <c r="A53" s="1" t="s">
        <v>31</v>
      </c>
      <c r="B53" s="1">
        <v>1000</v>
      </c>
      <c r="C53" s="3">
        <v>40753</v>
      </c>
      <c r="D53" s="1">
        <v>8</v>
      </c>
      <c r="E53" s="1">
        <v>2</v>
      </c>
      <c r="F53" s="1">
        <v>1</v>
      </c>
      <c r="G53" s="1">
        <v>1</v>
      </c>
      <c r="H53" s="1">
        <f t="shared" si="10"/>
        <v>37</v>
      </c>
      <c r="I53" s="1">
        <f t="shared" si="1"/>
        <v>38</v>
      </c>
      <c r="J53" s="1">
        <v>39</v>
      </c>
      <c r="M53" s="1">
        <v>75</v>
      </c>
    </row>
    <row r="54" spans="1:14">
      <c r="A54" s="1" t="s">
        <v>32</v>
      </c>
      <c r="B54" s="1">
        <v>1000</v>
      </c>
      <c r="C54" s="3">
        <v>40753</v>
      </c>
      <c r="D54" s="1">
        <v>8</v>
      </c>
      <c r="E54" s="1">
        <v>2</v>
      </c>
      <c r="F54" s="1">
        <v>0</v>
      </c>
      <c r="G54" s="1">
        <v>0</v>
      </c>
      <c r="H54" s="1">
        <f t="shared" si="10"/>
        <v>53</v>
      </c>
      <c r="I54" s="1">
        <f t="shared" si="1"/>
        <v>53</v>
      </c>
      <c r="J54" s="1">
        <v>53</v>
      </c>
      <c r="K54" s="1">
        <f t="shared" si="6"/>
        <v>59</v>
      </c>
      <c r="L54" s="2">
        <f>AVERAGE(J54:J55)</f>
        <v>59.5</v>
      </c>
      <c r="M54" s="1">
        <v>75</v>
      </c>
      <c r="N54" s="1">
        <f t="shared" si="5"/>
        <v>35700</v>
      </c>
    </row>
    <row r="55" spans="1:14">
      <c r="A55" s="1" t="s">
        <v>32</v>
      </c>
      <c r="B55" s="1">
        <v>1000</v>
      </c>
      <c r="C55" s="3">
        <v>40753</v>
      </c>
      <c r="D55" s="1">
        <v>8</v>
      </c>
      <c r="E55" s="1">
        <v>2</v>
      </c>
      <c r="F55" s="1">
        <v>1</v>
      </c>
      <c r="G55" s="1">
        <v>6</v>
      </c>
      <c r="H55" s="1">
        <f t="shared" si="10"/>
        <v>59</v>
      </c>
      <c r="I55" s="1">
        <f t="shared" si="1"/>
        <v>65</v>
      </c>
      <c r="J55" s="1">
        <v>66</v>
      </c>
      <c r="M55" s="1">
        <v>75</v>
      </c>
    </row>
    <row r="56" spans="1:14">
      <c r="A56" s="1" t="s">
        <v>33</v>
      </c>
      <c r="B56" s="1">
        <v>1000</v>
      </c>
      <c r="C56" s="3">
        <v>40757</v>
      </c>
      <c r="D56" s="1">
        <v>11</v>
      </c>
      <c r="E56" s="1">
        <v>5</v>
      </c>
      <c r="F56" s="1">
        <v>8</v>
      </c>
      <c r="G56" s="1">
        <v>12</v>
      </c>
      <c r="H56" s="1">
        <f t="shared" si="10"/>
        <v>28</v>
      </c>
      <c r="I56" s="1">
        <f t="shared" si="1"/>
        <v>40</v>
      </c>
      <c r="J56" s="1">
        <v>48</v>
      </c>
      <c r="K56" s="1">
        <f t="shared" si="6"/>
        <v>41.5</v>
      </c>
      <c r="L56" s="2">
        <f>AVERAGE(J56:J57)</f>
        <v>46.5</v>
      </c>
      <c r="M56" s="1">
        <v>75</v>
      </c>
      <c r="N56" s="1">
        <f t="shared" si="5"/>
        <v>27900</v>
      </c>
    </row>
    <row r="57" spans="1:14">
      <c r="A57" s="1" t="s">
        <v>33</v>
      </c>
      <c r="B57" s="1">
        <v>1000</v>
      </c>
      <c r="C57" s="3">
        <v>40757</v>
      </c>
      <c r="D57" s="1">
        <v>11</v>
      </c>
      <c r="E57" s="1">
        <v>5</v>
      </c>
      <c r="F57" s="1">
        <v>2</v>
      </c>
      <c r="G57" s="1">
        <v>15</v>
      </c>
      <c r="H57" s="1">
        <f t="shared" si="10"/>
        <v>28</v>
      </c>
      <c r="I57" s="1">
        <f t="shared" si="1"/>
        <v>43</v>
      </c>
      <c r="J57" s="1">
        <v>45</v>
      </c>
      <c r="M57" s="1">
        <v>75</v>
      </c>
    </row>
    <row r="58" spans="1:14">
      <c r="A58" s="1" t="s">
        <v>34</v>
      </c>
      <c r="B58" s="1">
        <v>1000</v>
      </c>
      <c r="C58" s="3">
        <v>40757</v>
      </c>
      <c r="D58" s="1">
        <v>11</v>
      </c>
      <c r="E58" s="1">
        <v>5</v>
      </c>
      <c r="F58" s="1">
        <v>1</v>
      </c>
      <c r="G58" s="1">
        <v>3</v>
      </c>
      <c r="H58" s="1">
        <f t="shared" si="10"/>
        <v>42</v>
      </c>
      <c r="I58" s="1">
        <f t="shared" si="1"/>
        <v>45</v>
      </c>
      <c r="J58" s="1">
        <v>46</v>
      </c>
      <c r="K58" s="1">
        <f t="shared" si="6"/>
        <v>47.5</v>
      </c>
      <c r="L58" s="2">
        <f>AVERAGE(J58:J59)</f>
        <v>51</v>
      </c>
      <c r="M58" s="1">
        <v>75</v>
      </c>
      <c r="N58" s="1">
        <f t="shared" si="5"/>
        <v>30600.000000000004</v>
      </c>
    </row>
    <row r="59" spans="1:14">
      <c r="A59" s="1" t="s">
        <v>34</v>
      </c>
      <c r="B59" s="1">
        <v>1000</v>
      </c>
      <c r="C59" s="3">
        <v>40757</v>
      </c>
      <c r="D59" s="1">
        <v>11</v>
      </c>
      <c r="E59" s="1">
        <v>5</v>
      </c>
      <c r="F59" s="1">
        <v>6</v>
      </c>
      <c r="G59" s="1">
        <v>12</v>
      </c>
      <c r="H59" s="1">
        <f t="shared" si="10"/>
        <v>38</v>
      </c>
      <c r="I59" s="1">
        <f t="shared" si="1"/>
        <v>50</v>
      </c>
      <c r="J59" s="1">
        <v>56</v>
      </c>
      <c r="M59" s="1">
        <v>75</v>
      </c>
    </row>
    <row r="60" spans="1:14">
      <c r="A60" s="1" t="s">
        <v>35</v>
      </c>
      <c r="B60" s="1">
        <v>1000</v>
      </c>
      <c r="C60" s="3">
        <v>40757</v>
      </c>
      <c r="D60" s="1">
        <v>11</v>
      </c>
      <c r="E60" s="1">
        <v>5</v>
      </c>
      <c r="F60" s="1">
        <v>4</v>
      </c>
      <c r="G60" s="1">
        <v>1</v>
      </c>
      <c r="H60" s="1">
        <f t="shared" si="10"/>
        <v>25</v>
      </c>
      <c r="I60" s="1">
        <f t="shared" si="1"/>
        <v>26</v>
      </c>
      <c r="J60" s="1">
        <v>30</v>
      </c>
      <c r="K60" s="1">
        <f t="shared" si="6"/>
        <v>34.5</v>
      </c>
      <c r="L60" s="2">
        <f>AVERAGE(J60:J61)</f>
        <v>36.5</v>
      </c>
      <c r="M60" s="1">
        <v>75</v>
      </c>
      <c r="N60" s="1">
        <f t="shared" si="5"/>
        <v>21900</v>
      </c>
    </row>
    <row r="61" spans="1:14">
      <c r="A61" s="1" t="s">
        <v>35</v>
      </c>
      <c r="B61" s="1">
        <v>1000</v>
      </c>
      <c r="C61" s="3">
        <v>40757</v>
      </c>
      <c r="D61" s="1">
        <v>11</v>
      </c>
      <c r="E61" s="1">
        <v>5</v>
      </c>
      <c r="F61" s="1">
        <v>0</v>
      </c>
      <c r="G61" s="1">
        <v>3</v>
      </c>
      <c r="H61" s="1">
        <f t="shared" si="10"/>
        <v>40</v>
      </c>
      <c r="I61" s="1">
        <f t="shared" si="1"/>
        <v>43</v>
      </c>
      <c r="J61" s="1">
        <v>43</v>
      </c>
      <c r="M61" s="1">
        <v>75</v>
      </c>
    </row>
    <row r="62" spans="1:14">
      <c r="A62" s="1" t="s">
        <v>31</v>
      </c>
      <c r="B62" s="1">
        <v>1000</v>
      </c>
      <c r="C62" s="3">
        <v>40760</v>
      </c>
      <c r="D62" s="1">
        <v>15</v>
      </c>
      <c r="E62" s="1">
        <v>8</v>
      </c>
      <c r="F62" s="1">
        <v>8</v>
      </c>
      <c r="G62" s="1">
        <v>13</v>
      </c>
      <c r="H62" s="1">
        <f t="shared" si="10"/>
        <v>39</v>
      </c>
      <c r="I62" s="1">
        <f t="shared" si="1"/>
        <v>52</v>
      </c>
      <c r="J62" s="1">
        <v>60</v>
      </c>
      <c r="K62" s="1">
        <f t="shared" si="6"/>
        <v>55</v>
      </c>
      <c r="L62" s="2">
        <f>AVERAGE(J62:J63)</f>
        <v>63.5</v>
      </c>
      <c r="M62" s="1">
        <v>90</v>
      </c>
      <c r="N62" s="1">
        <f t="shared" si="5"/>
        <v>31750.000000000004</v>
      </c>
    </row>
    <row r="63" spans="1:14">
      <c r="A63" s="1" t="s">
        <v>31</v>
      </c>
      <c r="B63" s="1">
        <v>1000</v>
      </c>
      <c r="C63" s="3">
        <v>40760</v>
      </c>
      <c r="D63" s="1">
        <v>15</v>
      </c>
      <c r="E63" s="1">
        <v>8</v>
      </c>
      <c r="F63" s="1">
        <v>9</v>
      </c>
      <c r="G63" s="1">
        <v>17</v>
      </c>
      <c r="H63" s="1">
        <f t="shared" si="10"/>
        <v>41</v>
      </c>
      <c r="I63" s="1">
        <f t="shared" si="1"/>
        <v>58</v>
      </c>
      <c r="J63" s="1">
        <v>67</v>
      </c>
      <c r="M63" s="1">
        <v>90</v>
      </c>
    </row>
    <row r="64" spans="1:14">
      <c r="A64" s="1" t="s">
        <v>32</v>
      </c>
      <c r="B64" s="1">
        <v>1000</v>
      </c>
      <c r="C64" s="3">
        <v>40760</v>
      </c>
      <c r="D64" s="1">
        <v>15</v>
      </c>
      <c r="E64" s="1">
        <v>8</v>
      </c>
      <c r="F64" s="1">
        <v>2</v>
      </c>
      <c r="G64" s="1">
        <v>15</v>
      </c>
      <c r="H64" s="1">
        <f t="shared" si="10"/>
        <v>37</v>
      </c>
      <c r="I64" s="1">
        <f t="shared" si="1"/>
        <v>52</v>
      </c>
      <c r="J64" s="1">
        <v>54</v>
      </c>
      <c r="K64" s="1">
        <f t="shared" si="6"/>
        <v>49.5</v>
      </c>
      <c r="L64" s="2">
        <f>AVERAGE(J64:J65)</f>
        <v>53.5</v>
      </c>
      <c r="M64" s="1">
        <v>90</v>
      </c>
      <c r="N64" s="1">
        <f t="shared" si="5"/>
        <v>26750</v>
      </c>
    </row>
    <row r="65" spans="1:14">
      <c r="A65" s="1" t="s">
        <v>32</v>
      </c>
      <c r="B65" s="1">
        <v>1000</v>
      </c>
      <c r="C65" s="3">
        <v>40760</v>
      </c>
      <c r="D65" s="1">
        <v>15</v>
      </c>
      <c r="E65" s="1">
        <v>8</v>
      </c>
      <c r="F65" s="1">
        <v>6</v>
      </c>
      <c r="G65" s="1">
        <v>16</v>
      </c>
      <c r="H65" s="1">
        <f t="shared" si="10"/>
        <v>31</v>
      </c>
      <c r="I65" s="1">
        <f t="shared" si="1"/>
        <v>47</v>
      </c>
      <c r="J65" s="1">
        <v>53</v>
      </c>
      <c r="M65" s="1">
        <v>90</v>
      </c>
    </row>
    <row r="66" spans="1:14">
      <c r="A66" s="1" t="s">
        <v>33</v>
      </c>
      <c r="B66" s="1">
        <v>1000</v>
      </c>
      <c r="C66" s="3">
        <v>40760</v>
      </c>
      <c r="D66" s="1">
        <v>15</v>
      </c>
      <c r="E66" s="1">
        <v>8</v>
      </c>
      <c r="F66" s="1">
        <v>13</v>
      </c>
      <c r="G66" s="1">
        <v>13</v>
      </c>
      <c r="H66" s="1">
        <f t="shared" ref="H66:H97" si="11">J66-SUM(F66:G66)</f>
        <v>26</v>
      </c>
      <c r="I66" s="1">
        <f t="shared" ref="I66:I97" si="12">J66-F66</f>
        <v>39</v>
      </c>
      <c r="J66" s="1">
        <v>52</v>
      </c>
      <c r="K66" s="1">
        <f t="shared" si="6"/>
        <v>54</v>
      </c>
      <c r="L66" s="2">
        <f>AVERAGE(J66:J67)</f>
        <v>66.5</v>
      </c>
      <c r="M66" s="1">
        <v>90</v>
      </c>
      <c r="N66" s="1">
        <f t="shared" si="5"/>
        <v>33250</v>
      </c>
    </row>
    <row r="67" spans="1:14">
      <c r="A67" s="1" t="s">
        <v>33</v>
      </c>
      <c r="B67" s="1">
        <v>1000</v>
      </c>
      <c r="C67" s="3">
        <v>40760</v>
      </c>
      <c r="D67" s="1">
        <v>15</v>
      </c>
      <c r="E67" s="1">
        <v>8</v>
      </c>
      <c r="F67" s="1">
        <v>12</v>
      </c>
      <c r="G67" s="1">
        <v>20</v>
      </c>
      <c r="H67" s="1">
        <f t="shared" si="11"/>
        <v>49</v>
      </c>
      <c r="I67" s="1">
        <f t="shared" si="12"/>
        <v>69</v>
      </c>
      <c r="J67" s="1">
        <v>81</v>
      </c>
      <c r="M67" s="1">
        <v>90</v>
      </c>
    </row>
    <row r="68" spans="1:14">
      <c r="A68" s="1" t="s">
        <v>30</v>
      </c>
      <c r="B68" s="1">
        <v>1000</v>
      </c>
      <c r="C68" s="3">
        <v>40764</v>
      </c>
      <c r="D68" s="1">
        <v>19</v>
      </c>
      <c r="E68" s="1">
        <v>12</v>
      </c>
      <c r="F68" s="1">
        <v>14</v>
      </c>
      <c r="G68" s="1">
        <v>7</v>
      </c>
      <c r="H68" s="1">
        <f t="shared" si="11"/>
        <v>10</v>
      </c>
      <c r="I68" s="1">
        <f t="shared" si="12"/>
        <v>17</v>
      </c>
      <c r="J68" s="1">
        <v>31</v>
      </c>
      <c r="K68" s="1">
        <f t="shared" ref="K68:L96" si="13">AVERAGE(I68:I69)</f>
        <v>18</v>
      </c>
      <c r="L68" s="2">
        <f>AVERAGE(J68:J69)</f>
        <v>27.5</v>
      </c>
      <c r="M68" s="1">
        <v>120</v>
      </c>
      <c r="N68" s="1">
        <f t="shared" ref="N68:N96" si="14">L68/M68*45000</f>
        <v>10312.5</v>
      </c>
    </row>
    <row r="69" spans="1:14">
      <c r="A69" s="1" t="s">
        <v>30</v>
      </c>
      <c r="B69" s="1">
        <v>1000</v>
      </c>
      <c r="C69" s="3">
        <v>40764</v>
      </c>
      <c r="D69" s="1">
        <v>19</v>
      </c>
      <c r="E69" s="1">
        <v>12</v>
      </c>
      <c r="F69" s="1">
        <v>5</v>
      </c>
      <c r="G69" s="1">
        <v>20</v>
      </c>
      <c r="H69" s="1">
        <f t="shared" si="11"/>
        <v>-1</v>
      </c>
      <c r="I69" s="1">
        <f t="shared" si="12"/>
        <v>19</v>
      </c>
      <c r="J69" s="1">
        <v>24</v>
      </c>
      <c r="M69" s="1">
        <v>120</v>
      </c>
    </row>
    <row r="70" spans="1:14">
      <c r="A70" s="1" t="s">
        <v>34</v>
      </c>
      <c r="B70" s="1">
        <v>1000</v>
      </c>
      <c r="C70" s="3">
        <v>40764</v>
      </c>
      <c r="D70" s="1">
        <v>19</v>
      </c>
      <c r="E70" s="1">
        <v>12</v>
      </c>
      <c r="F70" s="1">
        <v>17</v>
      </c>
      <c r="G70" s="1">
        <v>6</v>
      </c>
      <c r="H70" s="1">
        <f t="shared" si="11"/>
        <v>4</v>
      </c>
      <c r="I70" s="1">
        <f t="shared" si="12"/>
        <v>10</v>
      </c>
      <c r="J70" s="1">
        <v>27</v>
      </c>
      <c r="K70" s="1">
        <f t="shared" si="13"/>
        <v>8.5</v>
      </c>
      <c r="L70" s="2">
        <f>AVERAGE(J70:J71)</f>
        <v>21</v>
      </c>
      <c r="M70" s="1">
        <v>120</v>
      </c>
      <c r="N70" s="1">
        <f t="shared" si="14"/>
        <v>7874.9999999999991</v>
      </c>
    </row>
    <row r="71" spans="1:14">
      <c r="A71" s="1" t="s">
        <v>34</v>
      </c>
      <c r="B71" s="1">
        <v>1000</v>
      </c>
      <c r="C71" s="3">
        <v>40764</v>
      </c>
      <c r="D71" s="1">
        <v>19</v>
      </c>
      <c r="E71" s="1">
        <v>12</v>
      </c>
      <c r="F71" s="1">
        <v>8</v>
      </c>
      <c r="G71" s="1">
        <v>3</v>
      </c>
      <c r="H71" s="1">
        <f t="shared" si="11"/>
        <v>4</v>
      </c>
      <c r="I71" s="1">
        <f t="shared" si="12"/>
        <v>7</v>
      </c>
      <c r="J71" s="1">
        <v>15</v>
      </c>
      <c r="M71" s="1">
        <v>120</v>
      </c>
    </row>
    <row r="72" spans="1:14">
      <c r="A72" s="1" t="s">
        <v>35</v>
      </c>
      <c r="B72" s="1">
        <v>1000</v>
      </c>
      <c r="C72" s="3">
        <v>40764</v>
      </c>
      <c r="D72" s="1">
        <v>19</v>
      </c>
      <c r="E72" s="1">
        <v>12</v>
      </c>
      <c r="F72" s="1">
        <v>15</v>
      </c>
      <c r="G72" s="1">
        <v>2</v>
      </c>
      <c r="H72" s="1">
        <f t="shared" si="11"/>
        <v>17</v>
      </c>
      <c r="I72" s="1">
        <f t="shared" si="12"/>
        <v>19</v>
      </c>
      <c r="J72" s="1">
        <v>34</v>
      </c>
      <c r="K72" s="1">
        <f t="shared" si="13"/>
        <v>21</v>
      </c>
      <c r="L72" s="2">
        <f>AVERAGE(J72:J73)</f>
        <v>33</v>
      </c>
      <c r="M72" s="1">
        <v>120</v>
      </c>
      <c r="N72" s="1">
        <f t="shared" si="14"/>
        <v>12375.000000000002</v>
      </c>
    </row>
    <row r="73" spans="1:14">
      <c r="A73" s="1" t="s">
        <v>35</v>
      </c>
      <c r="B73" s="1">
        <v>1000</v>
      </c>
      <c r="C73" s="3">
        <v>40764</v>
      </c>
      <c r="D73" s="1">
        <v>19</v>
      </c>
      <c r="E73" s="1">
        <v>12</v>
      </c>
      <c r="F73" s="1">
        <v>9</v>
      </c>
      <c r="G73" s="1">
        <v>16</v>
      </c>
      <c r="H73" s="1">
        <f t="shared" si="11"/>
        <v>7</v>
      </c>
      <c r="I73" s="1">
        <f t="shared" si="12"/>
        <v>23</v>
      </c>
      <c r="J73" s="1">
        <v>32</v>
      </c>
      <c r="M73" s="1">
        <v>120</v>
      </c>
    </row>
    <row r="74" spans="1:14">
      <c r="A74" s="1" t="s">
        <v>30</v>
      </c>
      <c r="B74" s="1">
        <v>1000</v>
      </c>
      <c r="C74" s="3">
        <v>40767</v>
      </c>
      <c r="D74" s="1">
        <v>22</v>
      </c>
      <c r="E74" s="1">
        <v>15</v>
      </c>
      <c r="F74" s="1">
        <v>60</v>
      </c>
      <c r="G74" s="1">
        <v>3</v>
      </c>
      <c r="H74" s="1">
        <f t="shared" si="11"/>
        <v>4</v>
      </c>
      <c r="I74" s="1">
        <f t="shared" si="12"/>
        <v>7</v>
      </c>
      <c r="J74" s="1">
        <v>67</v>
      </c>
      <c r="K74" s="1">
        <f t="shared" si="13"/>
        <v>15.5</v>
      </c>
      <c r="L74" s="2">
        <f t="shared" si="13"/>
        <v>62</v>
      </c>
      <c r="M74" s="1">
        <v>200</v>
      </c>
      <c r="N74" s="1">
        <f t="shared" si="14"/>
        <v>13950</v>
      </c>
    </row>
    <row r="75" spans="1:14">
      <c r="A75" s="1" t="s">
        <v>30</v>
      </c>
      <c r="B75" s="1">
        <v>1000</v>
      </c>
      <c r="C75" s="3">
        <v>40767</v>
      </c>
      <c r="D75" s="1">
        <v>22</v>
      </c>
      <c r="E75" s="1">
        <v>15</v>
      </c>
      <c r="F75" s="1">
        <v>33</v>
      </c>
      <c r="G75" s="1">
        <v>3</v>
      </c>
      <c r="H75" s="1">
        <f t="shared" si="11"/>
        <v>21</v>
      </c>
      <c r="I75" s="1">
        <f t="shared" si="12"/>
        <v>24</v>
      </c>
      <c r="J75" s="1">
        <v>57</v>
      </c>
      <c r="M75" s="1">
        <v>200</v>
      </c>
    </row>
    <row r="76" spans="1:14">
      <c r="A76" s="1" t="s">
        <v>31</v>
      </c>
      <c r="B76" s="1">
        <v>1000</v>
      </c>
      <c r="C76" s="3">
        <v>40767</v>
      </c>
      <c r="D76" s="1">
        <v>22</v>
      </c>
      <c r="E76" s="1">
        <v>15</v>
      </c>
      <c r="F76" s="1">
        <v>30</v>
      </c>
      <c r="G76" s="1">
        <v>1</v>
      </c>
      <c r="H76" s="1">
        <f t="shared" si="11"/>
        <v>31</v>
      </c>
      <c r="I76" s="1">
        <f t="shared" si="12"/>
        <v>32</v>
      </c>
      <c r="J76" s="1">
        <v>62</v>
      </c>
      <c r="K76" s="1">
        <f t="shared" si="13"/>
        <v>26.5</v>
      </c>
      <c r="L76" s="2">
        <f t="shared" si="13"/>
        <v>59</v>
      </c>
      <c r="M76" s="1">
        <v>200</v>
      </c>
      <c r="N76" s="1">
        <f t="shared" si="14"/>
        <v>13275</v>
      </c>
    </row>
    <row r="77" spans="1:14">
      <c r="A77" s="1" t="s">
        <v>31</v>
      </c>
      <c r="B77" s="1">
        <v>1000</v>
      </c>
      <c r="C77" s="3">
        <v>40767</v>
      </c>
      <c r="D77" s="1">
        <v>22</v>
      </c>
      <c r="E77" s="1">
        <v>15</v>
      </c>
      <c r="F77" s="1">
        <v>35</v>
      </c>
      <c r="G77" s="1">
        <v>5</v>
      </c>
      <c r="H77" s="1">
        <f t="shared" si="11"/>
        <v>16</v>
      </c>
      <c r="I77" s="1">
        <f t="shared" si="12"/>
        <v>21</v>
      </c>
      <c r="J77" s="1">
        <v>56</v>
      </c>
      <c r="M77" s="1">
        <v>200</v>
      </c>
    </row>
    <row r="78" spans="1:14">
      <c r="A78" s="1" t="s">
        <v>34</v>
      </c>
      <c r="B78" s="1">
        <v>1000</v>
      </c>
      <c r="C78" s="3">
        <v>40767</v>
      </c>
      <c r="D78" s="1">
        <v>22</v>
      </c>
      <c r="E78" s="1">
        <v>15</v>
      </c>
      <c r="F78" s="1">
        <v>30</v>
      </c>
      <c r="G78" s="1">
        <v>1</v>
      </c>
      <c r="H78" s="1">
        <f t="shared" si="11"/>
        <v>9</v>
      </c>
      <c r="I78" s="1">
        <f t="shared" si="12"/>
        <v>10</v>
      </c>
      <c r="J78" s="1">
        <v>40</v>
      </c>
      <c r="K78" s="1">
        <f t="shared" si="13"/>
        <v>11</v>
      </c>
      <c r="L78" s="2">
        <f t="shared" si="13"/>
        <v>41</v>
      </c>
      <c r="M78" s="1">
        <v>200</v>
      </c>
      <c r="N78" s="1">
        <f t="shared" si="14"/>
        <v>9225</v>
      </c>
    </row>
    <row r="79" spans="1:14">
      <c r="A79" s="1" t="s">
        <v>34</v>
      </c>
      <c r="B79" s="1">
        <v>1000</v>
      </c>
      <c r="C79" s="3">
        <v>40767</v>
      </c>
      <c r="D79" s="1">
        <v>22</v>
      </c>
      <c r="E79" s="1">
        <v>15</v>
      </c>
      <c r="F79" s="1">
        <v>30</v>
      </c>
      <c r="G79" s="1">
        <v>1</v>
      </c>
      <c r="H79" s="1">
        <f t="shared" si="11"/>
        <v>11</v>
      </c>
      <c r="I79" s="1">
        <f t="shared" si="12"/>
        <v>12</v>
      </c>
      <c r="J79" s="1">
        <v>42</v>
      </c>
      <c r="M79" s="1">
        <v>200</v>
      </c>
    </row>
    <row r="80" spans="1:14">
      <c r="A80" s="1" t="s">
        <v>35</v>
      </c>
      <c r="B80" s="1">
        <v>1000</v>
      </c>
      <c r="C80" s="3">
        <v>40767</v>
      </c>
      <c r="D80" s="1">
        <v>22</v>
      </c>
      <c r="E80" s="1">
        <v>15</v>
      </c>
      <c r="F80" s="1">
        <v>21</v>
      </c>
      <c r="G80" s="1">
        <v>1</v>
      </c>
      <c r="H80" s="1">
        <f t="shared" si="11"/>
        <v>3</v>
      </c>
      <c r="I80" s="1">
        <f t="shared" si="12"/>
        <v>4</v>
      </c>
      <c r="J80" s="1">
        <v>25</v>
      </c>
      <c r="K80" s="1">
        <f t="shared" si="13"/>
        <v>7.5</v>
      </c>
      <c r="L80" s="2">
        <f t="shared" si="13"/>
        <v>25</v>
      </c>
      <c r="M80" s="1">
        <v>200</v>
      </c>
      <c r="N80" s="1">
        <f t="shared" si="14"/>
        <v>5625</v>
      </c>
    </row>
    <row r="81" spans="1:14">
      <c r="A81" s="1" t="s">
        <v>35</v>
      </c>
      <c r="B81" s="1">
        <v>1000</v>
      </c>
      <c r="C81" s="3">
        <v>40767</v>
      </c>
      <c r="D81" s="1">
        <v>22</v>
      </c>
      <c r="E81" s="1">
        <v>15</v>
      </c>
      <c r="F81" s="1">
        <v>14</v>
      </c>
      <c r="G81" s="1">
        <v>1</v>
      </c>
      <c r="H81" s="1">
        <f t="shared" si="11"/>
        <v>10</v>
      </c>
      <c r="I81" s="1">
        <f t="shared" si="12"/>
        <v>11</v>
      </c>
      <c r="J81" s="1">
        <v>25</v>
      </c>
      <c r="M81" s="1">
        <v>200</v>
      </c>
    </row>
    <row r="82" spans="1:14">
      <c r="A82" s="1" t="s">
        <v>25</v>
      </c>
      <c r="B82" s="1">
        <v>520</v>
      </c>
      <c r="C82" s="3">
        <v>40767</v>
      </c>
      <c r="D82" s="1">
        <v>22</v>
      </c>
      <c r="E82" s="1">
        <v>15</v>
      </c>
      <c r="F82" s="1">
        <v>6</v>
      </c>
      <c r="G82" s="1">
        <v>4</v>
      </c>
      <c r="H82" s="1">
        <f t="shared" si="11"/>
        <v>2</v>
      </c>
      <c r="I82" s="1">
        <f t="shared" si="12"/>
        <v>6</v>
      </c>
      <c r="J82" s="1">
        <v>12</v>
      </c>
      <c r="K82" s="1">
        <f t="shared" si="13"/>
        <v>7.5</v>
      </c>
      <c r="L82" s="2">
        <f t="shared" si="13"/>
        <v>20.5</v>
      </c>
      <c r="M82" s="1">
        <v>200</v>
      </c>
      <c r="N82" s="1">
        <f t="shared" si="14"/>
        <v>4612.5</v>
      </c>
    </row>
    <row r="83" spans="1:14">
      <c r="A83" s="1" t="s">
        <v>25</v>
      </c>
      <c r="B83" s="1">
        <v>520</v>
      </c>
      <c r="C83" s="3">
        <v>40767</v>
      </c>
      <c r="D83" s="1">
        <v>22</v>
      </c>
      <c r="E83" s="1">
        <v>15</v>
      </c>
      <c r="F83" s="1">
        <v>20</v>
      </c>
      <c r="G83" s="1">
        <v>1</v>
      </c>
      <c r="H83" s="1">
        <f t="shared" si="11"/>
        <v>8</v>
      </c>
      <c r="I83" s="1">
        <f t="shared" si="12"/>
        <v>9</v>
      </c>
      <c r="J83" s="1">
        <v>29</v>
      </c>
      <c r="M83" s="1">
        <v>200</v>
      </c>
    </row>
    <row r="84" spans="1:14">
      <c r="A84" s="1" t="s">
        <v>27</v>
      </c>
      <c r="B84" s="1">
        <v>520</v>
      </c>
      <c r="C84" s="3">
        <v>40767</v>
      </c>
      <c r="D84" s="1">
        <v>22</v>
      </c>
      <c r="E84" s="1">
        <v>15</v>
      </c>
      <c r="F84" s="1">
        <v>26</v>
      </c>
      <c r="G84" s="1">
        <v>4</v>
      </c>
      <c r="H84" s="1">
        <f t="shared" si="11"/>
        <v>10</v>
      </c>
      <c r="I84" s="1">
        <f t="shared" si="12"/>
        <v>14</v>
      </c>
      <c r="J84" s="1">
        <v>40</v>
      </c>
      <c r="K84" s="1">
        <f t="shared" si="13"/>
        <v>15.5</v>
      </c>
      <c r="L84" s="2">
        <f t="shared" si="13"/>
        <v>37.5</v>
      </c>
      <c r="M84" s="1">
        <v>200</v>
      </c>
      <c r="N84" s="1">
        <f t="shared" si="14"/>
        <v>8437.5</v>
      </c>
    </row>
    <row r="85" spans="1:14">
      <c r="A85" s="1" t="s">
        <v>27</v>
      </c>
      <c r="B85" s="1">
        <v>520</v>
      </c>
      <c r="C85" s="3">
        <v>40767</v>
      </c>
      <c r="D85" s="1">
        <v>22</v>
      </c>
      <c r="E85" s="1">
        <v>15</v>
      </c>
      <c r="F85" s="1">
        <v>18</v>
      </c>
      <c r="G85" s="1">
        <v>1</v>
      </c>
      <c r="H85" s="1">
        <f t="shared" si="11"/>
        <v>16</v>
      </c>
      <c r="I85" s="1">
        <f t="shared" si="12"/>
        <v>17</v>
      </c>
      <c r="J85" s="1">
        <v>35</v>
      </c>
      <c r="M85" s="1">
        <v>200</v>
      </c>
    </row>
    <row r="86" spans="1:14">
      <c r="A86" s="1" t="s">
        <v>28</v>
      </c>
      <c r="B86" s="1">
        <v>520</v>
      </c>
      <c r="C86" s="3">
        <v>40767</v>
      </c>
      <c r="D86" s="1">
        <v>22</v>
      </c>
      <c r="E86" s="1">
        <v>15</v>
      </c>
      <c r="F86" s="1">
        <v>16</v>
      </c>
      <c r="G86" s="1">
        <v>0</v>
      </c>
      <c r="H86" s="1">
        <f t="shared" si="11"/>
        <v>8</v>
      </c>
      <c r="I86" s="1">
        <f t="shared" si="12"/>
        <v>8</v>
      </c>
      <c r="J86" s="1">
        <v>24</v>
      </c>
      <c r="K86" s="1">
        <f t="shared" si="13"/>
        <v>4.5</v>
      </c>
      <c r="L86" s="2">
        <f t="shared" si="13"/>
        <v>17</v>
      </c>
      <c r="M86" s="1">
        <v>200</v>
      </c>
      <c r="N86" s="1">
        <f t="shared" si="14"/>
        <v>3825.0000000000005</v>
      </c>
    </row>
    <row r="87" spans="1:14">
      <c r="A87" s="1" t="s">
        <v>28</v>
      </c>
      <c r="B87" s="1">
        <v>520</v>
      </c>
      <c r="C87" s="3">
        <v>40767</v>
      </c>
      <c r="D87" s="1">
        <v>22</v>
      </c>
      <c r="E87" s="1">
        <v>15</v>
      </c>
      <c r="F87" s="1">
        <v>9</v>
      </c>
      <c r="G87" s="1">
        <v>1</v>
      </c>
      <c r="H87" s="1">
        <f t="shared" si="11"/>
        <v>0</v>
      </c>
      <c r="I87" s="1">
        <f t="shared" si="12"/>
        <v>1</v>
      </c>
      <c r="J87" s="1">
        <v>10</v>
      </c>
      <c r="M87" s="1">
        <v>200</v>
      </c>
    </row>
    <row r="88" spans="1:14">
      <c r="A88" s="1" t="s">
        <v>29</v>
      </c>
      <c r="B88" s="1">
        <v>520</v>
      </c>
      <c r="C88" s="3">
        <v>40767</v>
      </c>
      <c r="D88" s="1">
        <v>22</v>
      </c>
      <c r="E88" s="1">
        <v>15</v>
      </c>
      <c r="F88" s="1">
        <v>42</v>
      </c>
      <c r="G88" s="1">
        <v>1</v>
      </c>
      <c r="H88" s="1">
        <f t="shared" si="11"/>
        <v>14</v>
      </c>
      <c r="I88" s="1">
        <f t="shared" si="12"/>
        <v>15</v>
      </c>
      <c r="J88" s="1">
        <v>57</v>
      </c>
      <c r="K88" s="1">
        <f t="shared" si="13"/>
        <v>11.5</v>
      </c>
      <c r="L88" s="2">
        <f t="shared" si="13"/>
        <v>40</v>
      </c>
      <c r="M88" s="1">
        <v>200</v>
      </c>
      <c r="N88" s="1">
        <f t="shared" si="14"/>
        <v>9000</v>
      </c>
    </row>
    <row r="89" spans="1:14">
      <c r="A89" s="1" t="s">
        <v>29</v>
      </c>
      <c r="B89" s="1">
        <v>520</v>
      </c>
      <c r="C89" s="3">
        <v>40767</v>
      </c>
      <c r="D89" s="1">
        <v>22</v>
      </c>
      <c r="E89" s="1">
        <v>15</v>
      </c>
      <c r="F89" s="1">
        <v>15</v>
      </c>
      <c r="G89" s="1">
        <v>1</v>
      </c>
      <c r="H89" s="1">
        <f t="shared" si="11"/>
        <v>7</v>
      </c>
      <c r="I89" s="1">
        <f t="shared" si="12"/>
        <v>8</v>
      </c>
      <c r="J89" s="1">
        <v>23</v>
      </c>
      <c r="M89" s="1">
        <v>200</v>
      </c>
    </row>
    <row r="90" spans="1:14">
      <c r="A90" s="1" t="s">
        <v>19</v>
      </c>
      <c r="B90" s="1">
        <v>400</v>
      </c>
      <c r="C90" s="3">
        <v>40767</v>
      </c>
      <c r="D90" s="1">
        <v>22</v>
      </c>
      <c r="E90" s="1">
        <v>15</v>
      </c>
      <c r="F90" s="1">
        <v>6</v>
      </c>
      <c r="G90" s="1">
        <v>1</v>
      </c>
      <c r="H90" s="1">
        <f t="shared" si="11"/>
        <v>0</v>
      </c>
      <c r="I90" s="1">
        <f t="shared" si="12"/>
        <v>1</v>
      </c>
      <c r="J90" s="1">
        <v>7</v>
      </c>
      <c r="M90" s="1">
        <v>200</v>
      </c>
      <c r="N90" s="1">
        <f t="shared" si="14"/>
        <v>0</v>
      </c>
    </row>
    <row r="91" spans="1:14">
      <c r="A91" s="1" t="s">
        <v>19</v>
      </c>
      <c r="B91" s="1">
        <v>400</v>
      </c>
      <c r="C91" s="3">
        <v>40767</v>
      </c>
      <c r="D91" s="1">
        <v>22</v>
      </c>
      <c r="E91" s="1">
        <v>15</v>
      </c>
      <c r="F91" s="1">
        <v>3</v>
      </c>
      <c r="G91" s="1">
        <v>1</v>
      </c>
      <c r="H91" s="1">
        <f t="shared" si="11"/>
        <v>0</v>
      </c>
      <c r="I91" s="1">
        <f t="shared" si="12"/>
        <v>1</v>
      </c>
      <c r="J91" s="1">
        <v>4</v>
      </c>
      <c r="M91" s="1">
        <v>200</v>
      </c>
    </row>
    <row r="92" spans="1:14">
      <c r="A92" s="1" t="s">
        <v>21</v>
      </c>
      <c r="B92" s="1">
        <v>400</v>
      </c>
      <c r="C92" s="3">
        <v>40767</v>
      </c>
      <c r="D92" s="1">
        <v>22</v>
      </c>
      <c r="E92" s="1">
        <v>15</v>
      </c>
      <c r="F92" s="1">
        <v>5</v>
      </c>
      <c r="G92" s="1">
        <v>1</v>
      </c>
      <c r="H92" s="1">
        <f t="shared" si="11"/>
        <v>1</v>
      </c>
      <c r="I92" s="1">
        <f t="shared" si="12"/>
        <v>2</v>
      </c>
      <c r="J92" s="1">
        <v>7</v>
      </c>
      <c r="K92" s="1">
        <f t="shared" si="13"/>
        <v>2</v>
      </c>
      <c r="L92" s="2">
        <f t="shared" si="13"/>
        <v>7.5</v>
      </c>
      <c r="M92" s="1">
        <v>200</v>
      </c>
      <c r="N92" s="1">
        <f t="shared" si="14"/>
        <v>1687.5</v>
      </c>
    </row>
    <row r="93" spans="1:14">
      <c r="A93" s="1" t="s">
        <v>21</v>
      </c>
      <c r="B93" s="1">
        <v>400</v>
      </c>
      <c r="C93" s="3">
        <v>40767</v>
      </c>
      <c r="D93" s="1">
        <v>22</v>
      </c>
      <c r="E93" s="1">
        <v>15</v>
      </c>
      <c r="F93" s="1">
        <v>6</v>
      </c>
      <c r="G93" s="1">
        <v>1</v>
      </c>
      <c r="H93" s="1">
        <f t="shared" si="11"/>
        <v>1</v>
      </c>
      <c r="I93" s="1">
        <f t="shared" si="12"/>
        <v>2</v>
      </c>
      <c r="J93" s="1">
        <v>8</v>
      </c>
      <c r="M93" s="1">
        <v>200</v>
      </c>
    </row>
    <row r="94" spans="1:14">
      <c r="A94" s="1" t="s">
        <v>22</v>
      </c>
      <c r="B94" s="1">
        <v>400</v>
      </c>
      <c r="C94" s="3">
        <v>40767</v>
      </c>
      <c r="D94" s="1">
        <v>22</v>
      </c>
      <c r="E94" s="1">
        <v>15</v>
      </c>
      <c r="F94" s="1">
        <v>14</v>
      </c>
      <c r="G94" s="1">
        <v>1</v>
      </c>
      <c r="H94" s="1">
        <f t="shared" si="11"/>
        <v>2</v>
      </c>
      <c r="I94" s="1">
        <f t="shared" si="12"/>
        <v>3</v>
      </c>
      <c r="J94" s="1">
        <v>17</v>
      </c>
      <c r="K94" s="1">
        <f t="shared" si="13"/>
        <v>2</v>
      </c>
      <c r="L94" s="2">
        <f t="shared" si="13"/>
        <v>16.5</v>
      </c>
      <c r="M94" s="1">
        <v>200</v>
      </c>
      <c r="N94" s="1">
        <f t="shared" si="14"/>
        <v>3712.5</v>
      </c>
    </row>
    <row r="95" spans="1:14">
      <c r="A95" s="1" t="s">
        <v>22</v>
      </c>
      <c r="B95" s="1">
        <v>400</v>
      </c>
      <c r="C95" s="3">
        <v>40767</v>
      </c>
      <c r="D95" s="1">
        <v>22</v>
      </c>
      <c r="E95" s="1">
        <v>15</v>
      </c>
      <c r="F95" s="1">
        <v>15</v>
      </c>
      <c r="G95" s="1">
        <v>1</v>
      </c>
      <c r="H95" s="1">
        <f t="shared" si="11"/>
        <v>0</v>
      </c>
      <c r="I95" s="1">
        <f t="shared" si="12"/>
        <v>1</v>
      </c>
      <c r="J95" s="1">
        <v>16</v>
      </c>
      <c r="M95" s="1">
        <v>200</v>
      </c>
    </row>
    <row r="96" spans="1:14">
      <c r="A96" s="1" t="s">
        <v>23</v>
      </c>
      <c r="B96" s="1">
        <v>400</v>
      </c>
      <c r="C96" s="3">
        <v>40767</v>
      </c>
      <c r="D96" s="1">
        <v>22</v>
      </c>
      <c r="E96" s="1">
        <v>15</v>
      </c>
      <c r="F96" s="1">
        <v>5</v>
      </c>
      <c r="G96" s="1">
        <v>1</v>
      </c>
      <c r="H96" s="1">
        <f t="shared" si="11"/>
        <v>7</v>
      </c>
      <c r="I96" s="1">
        <f t="shared" si="12"/>
        <v>8</v>
      </c>
      <c r="J96" s="1">
        <v>13</v>
      </c>
      <c r="K96" s="1">
        <f t="shared" si="13"/>
        <v>5</v>
      </c>
      <c r="L96" s="2">
        <f t="shared" si="13"/>
        <v>12.5</v>
      </c>
      <c r="M96" s="1">
        <v>200</v>
      </c>
      <c r="N96" s="1">
        <f t="shared" si="14"/>
        <v>2812.5</v>
      </c>
    </row>
    <row r="97" spans="1:13">
      <c r="A97" s="1" t="s">
        <v>23</v>
      </c>
      <c r="B97" s="1">
        <v>400</v>
      </c>
      <c r="C97" s="3">
        <v>40767</v>
      </c>
      <c r="D97" s="1">
        <v>22</v>
      </c>
      <c r="E97" s="1">
        <v>15</v>
      </c>
      <c r="F97" s="1">
        <v>10</v>
      </c>
      <c r="G97" s="1">
        <v>1</v>
      </c>
      <c r="H97" s="1">
        <f t="shared" si="11"/>
        <v>1</v>
      </c>
      <c r="I97" s="1">
        <f t="shared" si="12"/>
        <v>2</v>
      </c>
      <c r="J97" s="1">
        <v>12</v>
      </c>
      <c r="M97" s="1">
        <v>200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Metzger</dc:creator>
  <cp:lastModifiedBy>David Metzger</cp:lastModifiedBy>
  <dcterms:created xsi:type="dcterms:W3CDTF">2011-12-22T21:24:22Z</dcterms:created>
  <dcterms:modified xsi:type="dcterms:W3CDTF">2011-12-22T21:33:02Z</dcterms:modified>
</cp:coreProperties>
</file>